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canadiancattlemens.sharepoint.com/sites/BCRC/Shared Documents/Extension &amp; Communications/Website/Decision tools and Calculators/Economic Value of Feed - Nutrient Content/"/>
    </mc:Choice>
  </mc:AlternateContent>
  <xr:revisionPtr revIDLastSave="0" documentId="8_{B4F0C958-3593-4BC6-8267-AF511658CFD0}" xr6:coauthVersionLast="47" xr6:coauthVersionMax="47" xr10:uidLastSave="{00000000-0000-0000-0000-000000000000}"/>
  <bookViews>
    <workbookView xWindow="37320" yWindow="-120" windowWidth="29040" windowHeight="15720" xr2:uid="{54B3CEE0-2803-4B0B-BE14-32220C8D52E5}"/>
  </bookViews>
  <sheets>
    <sheet name="Sheet1" sheetId="1" r:id="rId1"/>
    <sheet name="Reference"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9" i="1" l="1"/>
  <c r="I22" i="1"/>
  <c r="F33" i="1"/>
  <c r="E33" i="1"/>
  <c r="F31" i="1"/>
  <c r="F32" i="1"/>
  <c r="E32" i="1"/>
  <c r="D32" i="1"/>
  <c r="E31" i="1"/>
  <c r="D31" i="1"/>
  <c r="F30" i="1"/>
  <c r="E30" i="1"/>
  <c r="D30" i="1"/>
  <c r="C31" i="1"/>
  <c r="C32" i="1"/>
  <c r="C33" i="1"/>
  <c r="C30" i="1"/>
  <c r="C29" i="1"/>
  <c r="D33" i="1"/>
  <c r="B31" i="1"/>
  <c r="B32" i="1"/>
  <c r="B33" i="1"/>
  <c r="B30" i="1"/>
  <c r="J15" i="1"/>
  <c r="J16" i="1" s="1"/>
  <c r="F13" i="1" l="1"/>
  <c r="E13" i="1"/>
  <c r="D13" i="1"/>
  <c r="D29" i="1" l="1"/>
  <c r="F29" i="1"/>
  <c r="E29" i="1"/>
</calcChain>
</file>

<file path=xl/sharedStrings.xml><?xml version="1.0" encoding="utf-8"?>
<sst xmlns="http://schemas.openxmlformats.org/spreadsheetml/2006/main" count="67" uniqueCount="57">
  <si>
    <t>Economic Value of Feed Nutrients Calculator</t>
  </si>
  <si>
    <t xml:space="preserve">
</t>
  </si>
  <si>
    <t xml:space="preserve">The Economic Value of Feed Nutrients Calculator allows economic comparison of feed based on two key nutrients – energy and protein. This calculator combines feed price and nutrient content to support decision-making when purchasing feed. 
A reference feed (data provided) can be compared to up to four other feeds. Choose a reference feed similar to the types of feed you are considering purchasing. 
When purchasing feed, it is important to consider the nutritional needs of cattle based on sex, class and stage of the production cycle. Use the Tool for Evaluating Feed Test Results or CowBytes to ensure the cattle’s nutritional needs are met.  
Input your data into the yellow cells and results will show in blue. </t>
  </si>
  <si>
    <t>Tool for Evaluating Feed Test Results</t>
  </si>
  <si>
    <t>CowBytes</t>
  </si>
  <si>
    <t>Step 1: Reference Feed</t>
  </si>
  <si>
    <t>Select a reference feed from the dropdown list below and include a price per tonne. Dry Matter (DM), Total Digestible Nutrients (TDN) and Crude Protein (CP) will fill in based on your selection.</t>
  </si>
  <si>
    <t>Enter the $/bu price to convert to $/tonne if needed.</t>
  </si>
  <si>
    <t>Feed</t>
  </si>
  <si>
    <t>Price ($/tonne As Fed)</t>
  </si>
  <si>
    <t>DM%</t>
  </si>
  <si>
    <t>TDN (% DM basis)</t>
  </si>
  <si>
    <t>CP (% DM basis)</t>
  </si>
  <si>
    <t>Conversion - $/bu to $/tonne</t>
  </si>
  <si>
    <t>Barley Greenfeed</t>
  </si>
  <si>
    <t>Grain</t>
  </si>
  <si>
    <t>Barley</t>
  </si>
  <si>
    <t>Grain price</t>
  </si>
  <si>
    <t>$/bu</t>
  </si>
  <si>
    <t>Conversion to bushel</t>
  </si>
  <si>
    <t>bu/tonne</t>
  </si>
  <si>
    <t>Price per tonne</t>
  </si>
  <si>
    <t>$/tonne</t>
  </si>
  <si>
    <t>Enter into cell C12</t>
  </si>
  <si>
    <t>Step 2: Add Target Feed</t>
  </si>
  <si>
    <t>Enter the $/ton price to convert to $/tonne if needed.</t>
  </si>
  <si>
    <t>Add your target feeds (feed you are looking to purchase or produce on-farm).</t>
  </si>
  <si>
    <t>Feed Name</t>
  </si>
  <si>
    <t>Asking Price ($/tonne As Fed)</t>
  </si>
  <si>
    <t>% DM</t>
  </si>
  <si>
    <t>Conversion - $/ton to $/tonne</t>
  </si>
  <si>
    <t>Barley Greenfeed (on-farm)</t>
  </si>
  <si>
    <t>$/ton</t>
  </si>
  <si>
    <t>Barley Silage</t>
  </si>
  <si>
    <t>Alfalfa-grass hay</t>
  </si>
  <si>
    <t>Oat Greenfeed</t>
  </si>
  <si>
    <t>Step 3: Results</t>
  </si>
  <si>
    <t xml:space="preserve"> </t>
  </si>
  <si>
    <t xml:space="preserve">Results from the selected reference feed as well as the target feeds are included below. </t>
  </si>
  <si>
    <t>Results</t>
  </si>
  <si>
    <t>As Fed Price ($/lb)</t>
  </si>
  <si>
    <t>Dry Matter Price ($/lb)</t>
  </si>
  <si>
    <t>Energy Price ($/lb TDN)</t>
  </si>
  <si>
    <t>Protein Price ($/lb CP)</t>
  </si>
  <si>
    <t>Reference Feeds</t>
  </si>
  <si>
    <t>% TDN</t>
  </si>
  <si>
    <t>% CP</t>
  </si>
  <si>
    <t>Alfalfa Silage</t>
  </si>
  <si>
    <t>Alfalfa-Grass Hay</t>
  </si>
  <si>
    <t>Alfalfa-Grass Silage</t>
  </si>
  <si>
    <t>Barley Grain</t>
  </si>
  <si>
    <t>Corn Grain</t>
  </si>
  <si>
    <t>Corn Silage</t>
  </si>
  <si>
    <t>Grass hay</t>
  </si>
  <si>
    <t>Oat Grain</t>
  </si>
  <si>
    <t>Oat Silage</t>
  </si>
  <si>
    <t>Triticale Silage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</si>
</sst>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_-&quot;$&quot;* #,##0.00_-;\-&quot;$&quot;* #,##0.00_-;_-&quot;$&quot;* &quot;-&quot;??_-;_-@_-"/>
    <numFmt numFmtId="165" formatCode="_-* #,##0.00_-;\-* #,##0.00_-;_-* &quot;-&quot;??_-;_-@_-"/>
    <numFmt numFmtId="166" formatCode="0.0%"/>
  </numFmts>
  <fonts count="9">
    <font>
      <sz val="11"/>
      <color theme="1"/>
      <name val="Aptos Narrow"/>
      <family val="2"/>
      <scheme val="minor"/>
    </font>
    <font>
      <sz val="11"/>
      <color theme="1"/>
      <name val="Aptos Narrow"/>
      <family val="2"/>
      <scheme val="minor"/>
    </font>
    <font>
      <sz val="11"/>
      <name val="Aptos Narrow"/>
      <family val="2"/>
      <scheme val="minor"/>
    </font>
    <font>
      <u/>
      <sz val="11"/>
      <color theme="10"/>
      <name val="Aptos Narrow"/>
      <family val="2"/>
      <scheme val="minor"/>
    </font>
    <font>
      <sz val="11"/>
      <color theme="1"/>
      <name val="Calibri"/>
      <family val="2"/>
    </font>
    <font>
      <b/>
      <sz val="11"/>
      <color theme="1"/>
      <name val="Calibri"/>
      <family val="2"/>
    </font>
    <font>
      <u/>
      <sz val="11"/>
      <color theme="10"/>
      <name val="Calibri"/>
      <family val="2"/>
    </font>
    <font>
      <i/>
      <sz val="11"/>
      <color theme="1"/>
      <name val="Calibri"/>
      <family val="2"/>
    </font>
    <font>
      <b/>
      <sz val="16"/>
      <color theme="1"/>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rgb="FFFFFF99"/>
        <bgColor indexed="64"/>
      </patternFill>
    </fill>
    <fill>
      <patternFill patternType="solid">
        <fgColor theme="7" tint="0.79998168889431442"/>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cellStyleXfs>
  <cellXfs count="40">
    <xf numFmtId="0" fontId="0" fillId="0" borderId="0" xfId="0"/>
    <xf numFmtId="0" fontId="2" fillId="4" borderId="0" xfId="0" applyFont="1" applyFill="1"/>
    <xf numFmtId="166" fontId="2" fillId="0" borderId="0" xfId="3" applyNumberFormat="1" applyFont="1"/>
    <xf numFmtId="164" fontId="4" fillId="3" borderId="2" xfId="2" applyFont="1" applyFill="1" applyBorder="1" applyProtection="1">
      <protection locked="0"/>
    </xf>
    <xf numFmtId="165" fontId="4" fillId="4" borderId="2" xfId="1" applyFont="1" applyFill="1" applyBorder="1" applyProtection="1"/>
    <xf numFmtId="0" fontId="4" fillId="0" borderId="0" xfId="0" applyFont="1"/>
    <xf numFmtId="0" fontId="5" fillId="0" borderId="0" xfId="0" applyFont="1"/>
    <xf numFmtId="0" fontId="5" fillId="0" borderId="2" xfId="0" applyFont="1" applyBorder="1"/>
    <xf numFmtId="0" fontId="5" fillId="0" borderId="2" xfId="0" applyFont="1" applyBorder="1" applyAlignment="1">
      <alignment horizontal="center" wrapText="1"/>
    </xf>
    <xf numFmtId="166" fontId="4" fillId="4" borderId="2" xfId="3" applyNumberFormat="1" applyFont="1" applyFill="1" applyBorder="1" applyProtection="1"/>
    <xf numFmtId="0" fontId="4" fillId="0" borderId="2" xfId="0" applyFont="1" applyBorder="1" applyAlignment="1">
      <alignment horizontal="left"/>
    </xf>
    <xf numFmtId="0" fontId="4" fillId="0" borderId="2" xfId="0" applyFont="1" applyBorder="1" applyAlignment="1">
      <alignment horizontal="center"/>
    </xf>
    <xf numFmtId="164" fontId="4" fillId="0" borderId="0" xfId="2" applyFont="1" applyFill="1" applyBorder="1" applyProtection="1"/>
    <xf numFmtId="166" fontId="4" fillId="0" borderId="0" xfId="3" applyNumberFormat="1" applyFont="1" applyFill="1" applyBorder="1" applyProtection="1"/>
    <xf numFmtId="0" fontId="4" fillId="0" borderId="2" xfId="0" applyFont="1" applyBorder="1"/>
    <xf numFmtId="164" fontId="4" fillId="4" borderId="2" xfId="2" applyFont="1" applyFill="1" applyBorder="1" applyProtection="1"/>
    <xf numFmtId="0" fontId="6" fillId="0" borderId="0" xfId="4" quotePrefix="1" applyFont="1" applyProtection="1"/>
    <xf numFmtId="0" fontId="4" fillId="0" borderId="0" xfId="0" applyFont="1" applyAlignment="1">
      <alignment wrapText="1"/>
    </xf>
    <xf numFmtId="44" fontId="4" fillId="0" borderId="0" xfId="0" applyNumberFormat="1" applyFont="1"/>
    <xf numFmtId="0" fontId="5" fillId="0" borderId="2" xfId="0" applyFont="1" applyBorder="1" applyAlignment="1">
      <alignment wrapText="1"/>
    </xf>
    <xf numFmtId="0" fontId="7" fillId="4" borderId="2" xfId="0" applyFont="1" applyFill="1" applyBorder="1" applyAlignment="1">
      <alignment wrapText="1"/>
    </xf>
    <xf numFmtId="164" fontId="4" fillId="4" borderId="2" xfId="0" applyNumberFormat="1" applyFont="1" applyFill="1" applyBorder="1" applyAlignment="1">
      <alignment wrapText="1"/>
    </xf>
    <xf numFmtId="164" fontId="4" fillId="4" borderId="2" xfId="0" applyNumberFormat="1" applyFont="1" applyFill="1" applyBorder="1"/>
    <xf numFmtId="0" fontId="4" fillId="4" borderId="2" xfId="0" applyFont="1" applyFill="1" applyBorder="1"/>
    <xf numFmtId="0" fontId="4" fillId="3" borderId="2" xfId="0" applyFont="1" applyFill="1" applyBorder="1" applyProtection="1">
      <protection locked="0"/>
    </xf>
    <xf numFmtId="0" fontId="4" fillId="3" borderId="2" xfId="0" applyFont="1" applyFill="1" applyBorder="1" applyAlignment="1" applyProtection="1">
      <alignment horizontal="center"/>
      <protection locked="0"/>
    </xf>
    <xf numFmtId="166" fontId="4" fillId="3" borderId="2" xfId="3" applyNumberFormat="1" applyFont="1" applyFill="1" applyBorder="1" applyProtection="1">
      <protection locked="0"/>
    </xf>
    <xf numFmtId="0" fontId="4" fillId="0" borderId="0" xfId="0" applyFont="1" applyAlignment="1">
      <alignment horizontal="left" vertical="top" wrapText="1"/>
    </xf>
    <xf numFmtId="0" fontId="3" fillId="0" borderId="0" xfId="4" applyAlignment="1">
      <alignment horizontal="left" vertical="top"/>
    </xf>
    <xf numFmtId="0" fontId="3" fillId="0" borderId="0" xfId="4" applyAlignment="1">
      <alignment horizontal="left" vertical="top" wrapText="1"/>
    </xf>
    <xf numFmtId="0" fontId="8" fillId="0" borderId="0" xfId="0" applyFont="1" applyAlignment="1">
      <alignment horizontal="left" vertical="center" wrapText="1"/>
    </xf>
    <xf numFmtId="0" fontId="4" fillId="0" borderId="0" xfId="0" applyFont="1" applyAlignment="1">
      <alignment horizontal="left" vertical="top" wrapText="1"/>
    </xf>
    <xf numFmtId="0" fontId="4" fillId="0" borderId="0" xfId="0" applyFont="1" applyAlignment="1">
      <alignment horizontal="left" vertical="center" wrapText="1"/>
    </xf>
    <xf numFmtId="0" fontId="5" fillId="2" borderId="0" xfId="0" applyFont="1" applyFill="1" applyAlignment="1">
      <alignment horizontal="left"/>
    </xf>
    <xf numFmtId="0" fontId="4" fillId="0" borderId="1" xfId="0" applyFont="1" applyBorder="1" applyAlignment="1">
      <alignment horizontal="center" wrapText="1"/>
    </xf>
    <xf numFmtId="0" fontId="4" fillId="0" borderId="0" xfId="0" applyFont="1" applyAlignment="1">
      <alignment horizontal="left" vertical="center"/>
    </xf>
    <xf numFmtId="0" fontId="5" fillId="2" borderId="3" xfId="0" applyFont="1" applyFill="1" applyBorder="1" applyAlignment="1">
      <alignment horizontal="center"/>
    </xf>
    <xf numFmtId="0" fontId="5" fillId="2" borderId="4" xfId="0" applyFont="1" applyFill="1" applyBorder="1" applyAlignment="1">
      <alignment horizontal="center"/>
    </xf>
    <xf numFmtId="0" fontId="5" fillId="2" borderId="5" xfId="0" applyFont="1" applyFill="1" applyBorder="1" applyAlignment="1">
      <alignment horizontal="center"/>
    </xf>
    <xf numFmtId="0" fontId="4" fillId="0" borderId="0" xfId="0" applyFont="1" applyAlignment="1">
      <alignment horizontal="center" wrapText="1"/>
    </xf>
  </cellXfs>
  <cellStyles count="5">
    <cellStyle name="Comma" xfId="1" builtinId="3"/>
    <cellStyle name="Currency" xfId="2" builtinId="4"/>
    <cellStyle name="Hyperlink" xfId="4" builtinId="8"/>
    <cellStyle name="Normal" xfId="0" builtinId="0"/>
    <cellStyle name="Percent" xfId="3" builtinId="5"/>
  </cellStyles>
  <dxfs count="3">
    <dxf>
      <numFmt numFmtId="166" formatCode="0.0%"/>
    </dxf>
    <dxf>
      <numFmt numFmtId="166" formatCode="0.0%"/>
    </dxf>
    <dxf>
      <numFmt numFmtId="166" formatCode="0.0%"/>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Comparison</a:t>
            </a:r>
            <a:r>
              <a:rPr lang="en-US" baseline="0"/>
              <a:t> of Economic Value of Feeds based on Nutrient Content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Sheet1!$D$28</c:f>
              <c:strCache>
                <c:ptCount val="1"/>
                <c:pt idx="0">
                  <c:v>Dry Matter Price ($/lb)</c:v>
                </c:pt>
              </c:strCache>
            </c:strRef>
          </c:tx>
          <c:spPr>
            <a:solidFill>
              <a:schemeClr val="accent6"/>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Sheet1!$B$29:$B$33</c:f>
              <c:strCache>
                <c:ptCount val="5"/>
                <c:pt idx="0">
                  <c:v>Reference Feed: Barley Greenfeed</c:v>
                </c:pt>
                <c:pt idx="1">
                  <c:v>Barley Greenfeed (on-farm)</c:v>
                </c:pt>
                <c:pt idx="2">
                  <c:v>Barley Silage</c:v>
                </c:pt>
                <c:pt idx="3">
                  <c:v>Alfalfa-grass hay</c:v>
                </c:pt>
                <c:pt idx="4">
                  <c:v>Oat Greenfeed</c:v>
                </c:pt>
              </c:strCache>
            </c:strRef>
          </c:cat>
          <c:val>
            <c:numRef>
              <c:f>Sheet1!$D$29:$D$33</c:f>
              <c:numCache>
                <c:formatCode>_-"$"* #,##0.00_-;\-"$"* #,##0.00_-;_-"$"* "-"??_-;_-@_-</c:formatCode>
                <c:ptCount val="5"/>
                <c:pt idx="0">
                  <c:v>8.9768096163048608E-2</c:v>
                </c:pt>
                <c:pt idx="1">
                  <c:v>7.8205674040627532E-2</c:v>
                </c:pt>
                <c:pt idx="2">
                  <c:v>9.2444207086067889E-2</c:v>
                </c:pt>
                <c:pt idx="3">
                  <c:v>0.10379700444751482</c:v>
                </c:pt>
                <c:pt idx="4">
                  <c:v>8.4586090337648426E-2</c:v>
                </c:pt>
              </c:numCache>
            </c:numRef>
          </c:val>
          <c:extLst>
            <c:ext xmlns:c16="http://schemas.microsoft.com/office/drawing/2014/chart" uri="{C3380CC4-5D6E-409C-BE32-E72D297353CC}">
              <c16:uniqueId val="{00000000-1C65-46A9-BD5F-A3832DEA106C}"/>
            </c:ext>
          </c:extLst>
        </c:ser>
        <c:ser>
          <c:idx val="1"/>
          <c:order val="1"/>
          <c:tx>
            <c:strRef>
              <c:f>Sheet1!$E$28</c:f>
              <c:strCache>
                <c:ptCount val="1"/>
                <c:pt idx="0">
                  <c:v>Energy Price ($/lb TDN)</c:v>
                </c:pt>
              </c:strCache>
            </c:strRef>
          </c:tx>
          <c:spPr>
            <a:solidFill>
              <a:schemeClr val="accent5"/>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Sheet1!$B$29:$B$33</c:f>
              <c:strCache>
                <c:ptCount val="5"/>
                <c:pt idx="0">
                  <c:v>Reference Feed: Barley Greenfeed</c:v>
                </c:pt>
                <c:pt idx="1">
                  <c:v>Barley Greenfeed (on-farm)</c:v>
                </c:pt>
                <c:pt idx="2">
                  <c:v>Barley Silage</c:v>
                </c:pt>
                <c:pt idx="3">
                  <c:v>Alfalfa-grass hay</c:v>
                </c:pt>
                <c:pt idx="4">
                  <c:v>Oat Greenfeed</c:v>
                </c:pt>
              </c:strCache>
            </c:strRef>
          </c:cat>
          <c:val>
            <c:numRef>
              <c:f>Sheet1!$E$29:$E$33</c:f>
              <c:numCache>
                <c:formatCode>_-"$"* #,##0.00_-;\-"$"* #,##0.00_-;_-"$"* "-"??_-;_-@_-</c:formatCode>
                <c:ptCount val="5"/>
                <c:pt idx="0">
                  <c:v>0.15371249342987775</c:v>
                </c:pt>
                <c:pt idx="1">
                  <c:v>0.13600986789674355</c:v>
                </c:pt>
                <c:pt idx="2">
                  <c:v>0.14767445221416595</c:v>
                </c:pt>
                <c:pt idx="3">
                  <c:v>0.17299500741252469</c:v>
                </c:pt>
                <c:pt idx="4">
                  <c:v>0.14483919578364457</c:v>
                </c:pt>
              </c:numCache>
            </c:numRef>
          </c:val>
          <c:extLst>
            <c:ext xmlns:c16="http://schemas.microsoft.com/office/drawing/2014/chart" uri="{C3380CC4-5D6E-409C-BE32-E72D297353CC}">
              <c16:uniqueId val="{00000001-1C65-46A9-BD5F-A3832DEA106C}"/>
            </c:ext>
          </c:extLst>
        </c:ser>
        <c:ser>
          <c:idx val="2"/>
          <c:order val="2"/>
          <c:tx>
            <c:strRef>
              <c:f>Sheet1!$F$28</c:f>
              <c:strCache>
                <c:ptCount val="1"/>
                <c:pt idx="0">
                  <c:v>Protein Price ($/lb CP)</c:v>
                </c:pt>
              </c:strCache>
            </c:strRef>
          </c:tx>
          <c:spPr>
            <a:solidFill>
              <a:schemeClr val="accent4"/>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Sheet1!$B$29:$B$33</c:f>
              <c:strCache>
                <c:ptCount val="5"/>
                <c:pt idx="0">
                  <c:v>Reference Feed: Barley Greenfeed</c:v>
                </c:pt>
                <c:pt idx="1">
                  <c:v>Barley Greenfeed (on-farm)</c:v>
                </c:pt>
                <c:pt idx="2">
                  <c:v>Barley Silage</c:v>
                </c:pt>
                <c:pt idx="3">
                  <c:v>Alfalfa-grass hay</c:v>
                </c:pt>
                <c:pt idx="4">
                  <c:v>Oat Greenfeed</c:v>
                </c:pt>
              </c:strCache>
            </c:strRef>
          </c:cat>
          <c:val>
            <c:numRef>
              <c:f>Sheet1!$F$29:$F$33</c:f>
              <c:numCache>
                <c:formatCode>_-"$"* #,##0.00_-;\-"$"* #,##0.00_-;_-"$"* "-"??_-;_-@_-</c:formatCode>
                <c:ptCount val="5"/>
                <c:pt idx="0">
                  <c:v>0.76074657765295439</c:v>
                </c:pt>
                <c:pt idx="1">
                  <c:v>0.71096067309661393</c:v>
                </c:pt>
                <c:pt idx="2">
                  <c:v>0.83283069446908009</c:v>
                </c:pt>
                <c:pt idx="3">
                  <c:v>0.74140717462510575</c:v>
                </c:pt>
                <c:pt idx="4">
                  <c:v>0.85440495290553964</c:v>
                </c:pt>
              </c:numCache>
            </c:numRef>
          </c:val>
          <c:extLst>
            <c:ext xmlns:c16="http://schemas.microsoft.com/office/drawing/2014/chart" uri="{C3380CC4-5D6E-409C-BE32-E72D297353CC}">
              <c16:uniqueId val="{00000002-1C65-46A9-BD5F-A3832DEA106C}"/>
            </c:ext>
          </c:extLst>
        </c:ser>
        <c:dLbls>
          <c:dLblPos val="outEnd"/>
          <c:showLegendKey val="0"/>
          <c:showVal val="1"/>
          <c:showCatName val="0"/>
          <c:showSerName val="0"/>
          <c:showPercent val="0"/>
          <c:showBubbleSize val="0"/>
        </c:dLbls>
        <c:gapWidth val="219"/>
        <c:overlap val="-27"/>
        <c:axId val="1062161456"/>
        <c:axId val="987778640"/>
      </c:barChart>
      <c:catAx>
        <c:axId val="1062161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987778640"/>
        <c:crosses val="autoZero"/>
        <c:auto val="1"/>
        <c:lblAlgn val="ctr"/>
        <c:lblOffset val="100"/>
        <c:noMultiLvlLbl val="0"/>
      </c:catAx>
      <c:valAx>
        <c:axId val="987778640"/>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quot;$&quot;* #,##0.0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0621614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Comparison</a:t>
            </a:r>
            <a:r>
              <a:rPr lang="en-US" baseline="0"/>
              <a:t> of Economic Value of Feeds based on Nutrient Content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Sheet1!$B$29</c:f>
              <c:strCache>
                <c:ptCount val="1"/>
                <c:pt idx="0">
                  <c:v>Reference Feed: Barley Greenfeed</c:v>
                </c:pt>
              </c:strCache>
            </c:strRef>
          </c:tx>
          <c:spPr>
            <a:solidFill>
              <a:schemeClr val="accent1"/>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Sheet1!$D$28:$F$28</c:f>
              <c:strCache>
                <c:ptCount val="3"/>
                <c:pt idx="0">
                  <c:v>Dry Matter Price ($/lb)</c:v>
                </c:pt>
                <c:pt idx="1">
                  <c:v>Energy Price ($/lb TDN)</c:v>
                </c:pt>
                <c:pt idx="2">
                  <c:v>Protein Price ($/lb CP)</c:v>
                </c:pt>
              </c:strCache>
            </c:strRef>
          </c:cat>
          <c:val>
            <c:numRef>
              <c:f>Sheet1!$D$29:$F$29</c:f>
              <c:numCache>
                <c:formatCode>_-"$"* #,##0.00_-;\-"$"* #,##0.00_-;_-"$"* "-"??_-;_-@_-</c:formatCode>
                <c:ptCount val="3"/>
                <c:pt idx="0">
                  <c:v>8.9768096163048608E-2</c:v>
                </c:pt>
                <c:pt idx="1">
                  <c:v>0.15371249342987775</c:v>
                </c:pt>
                <c:pt idx="2">
                  <c:v>0.76074657765295439</c:v>
                </c:pt>
              </c:numCache>
            </c:numRef>
          </c:val>
          <c:extLst>
            <c:ext xmlns:c16="http://schemas.microsoft.com/office/drawing/2014/chart" uri="{C3380CC4-5D6E-409C-BE32-E72D297353CC}">
              <c16:uniqueId val="{00000000-66D1-469B-ADD9-CD27A8401D2C}"/>
            </c:ext>
          </c:extLst>
        </c:ser>
        <c:ser>
          <c:idx val="1"/>
          <c:order val="1"/>
          <c:tx>
            <c:strRef>
              <c:f>Sheet1!$B$30</c:f>
              <c:strCache>
                <c:ptCount val="1"/>
                <c:pt idx="0">
                  <c:v>Barley Greenfeed (on-farm)</c:v>
                </c:pt>
              </c:strCache>
            </c:strRef>
          </c:tx>
          <c:spPr>
            <a:solidFill>
              <a:schemeClr val="accent2"/>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Sheet1!$D$28:$F$28</c:f>
              <c:strCache>
                <c:ptCount val="3"/>
                <c:pt idx="0">
                  <c:v>Dry Matter Price ($/lb)</c:v>
                </c:pt>
                <c:pt idx="1">
                  <c:v>Energy Price ($/lb TDN)</c:v>
                </c:pt>
                <c:pt idx="2">
                  <c:v>Protein Price ($/lb CP)</c:v>
                </c:pt>
              </c:strCache>
            </c:strRef>
          </c:cat>
          <c:val>
            <c:numRef>
              <c:f>Sheet1!$D$30:$F$30</c:f>
              <c:numCache>
                <c:formatCode>_-"$"* #,##0.00_-;\-"$"* #,##0.00_-;_-"$"* "-"??_-;_-@_-</c:formatCode>
                <c:ptCount val="3"/>
                <c:pt idx="0">
                  <c:v>7.8205674040627532E-2</c:v>
                </c:pt>
                <c:pt idx="1">
                  <c:v>0.13600986789674355</c:v>
                </c:pt>
                <c:pt idx="2">
                  <c:v>0.71096067309661393</c:v>
                </c:pt>
              </c:numCache>
            </c:numRef>
          </c:val>
          <c:extLst>
            <c:ext xmlns:c16="http://schemas.microsoft.com/office/drawing/2014/chart" uri="{C3380CC4-5D6E-409C-BE32-E72D297353CC}">
              <c16:uniqueId val="{00000001-66D1-469B-ADD9-CD27A8401D2C}"/>
            </c:ext>
          </c:extLst>
        </c:ser>
        <c:ser>
          <c:idx val="2"/>
          <c:order val="2"/>
          <c:tx>
            <c:strRef>
              <c:f>Sheet1!$B$31</c:f>
              <c:strCache>
                <c:ptCount val="1"/>
                <c:pt idx="0">
                  <c:v>Barley Silage</c:v>
                </c:pt>
              </c:strCache>
            </c:strRef>
          </c:tx>
          <c:spPr>
            <a:solidFill>
              <a:schemeClr val="accent3"/>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Sheet1!$D$28:$F$28</c:f>
              <c:strCache>
                <c:ptCount val="3"/>
                <c:pt idx="0">
                  <c:v>Dry Matter Price ($/lb)</c:v>
                </c:pt>
                <c:pt idx="1">
                  <c:v>Energy Price ($/lb TDN)</c:v>
                </c:pt>
                <c:pt idx="2">
                  <c:v>Protein Price ($/lb CP)</c:v>
                </c:pt>
              </c:strCache>
            </c:strRef>
          </c:cat>
          <c:val>
            <c:numRef>
              <c:f>Sheet1!$D$31:$F$31</c:f>
              <c:numCache>
                <c:formatCode>_-"$"* #,##0.00_-;\-"$"* #,##0.00_-;_-"$"* "-"??_-;_-@_-</c:formatCode>
                <c:ptCount val="3"/>
                <c:pt idx="0">
                  <c:v>9.2444207086067889E-2</c:v>
                </c:pt>
                <c:pt idx="1">
                  <c:v>0.14767445221416595</c:v>
                </c:pt>
                <c:pt idx="2">
                  <c:v>0.83283069446908009</c:v>
                </c:pt>
              </c:numCache>
            </c:numRef>
          </c:val>
          <c:extLst>
            <c:ext xmlns:c16="http://schemas.microsoft.com/office/drawing/2014/chart" uri="{C3380CC4-5D6E-409C-BE32-E72D297353CC}">
              <c16:uniqueId val="{00000002-66D1-469B-ADD9-CD27A8401D2C}"/>
            </c:ext>
          </c:extLst>
        </c:ser>
        <c:ser>
          <c:idx val="3"/>
          <c:order val="3"/>
          <c:tx>
            <c:strRef>
              <c:f>Sheet1!$B$32</c:f>
              <c:strCache>
                <c:ptCount val="1"/>
                <c:pt idx="0">
                  <c:v>Alfalfa-grass hay</c:v>
                </c:pt>
              </c:strCache>
            </c:strRef>
          </c:tx>
          <c:spPr>
            <a:solidFill>
              <a:schemeClr val="accent4"/>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Sheet1!$D$28:$F$28</c:f>
              <c:strCache>
                <c:ptCount val="3"/>
                <c:pt idx="0">
                  <c:v>Dry Matter Price ($/lb)</c:v>
                </c:pt>
                <c:pt idx="1">
                  <c:v>Energy Price ($/lb TDN)</c:v>
                </c:pt>
                <c:pt idx="2">
                  <c:v>Protein Price ($/lb CP)</c:v>
                </c:pt>
              </c:strCache>
            </c:strRef>
          </c:cat>
          <c:val>
            <c:numRef>
              <c:f>Sheet1!$D$32:$F$32</c:f>
              <c:numCache>
                <c:formatCode>_-"$"* #,##0.00_-;\-"$"* #,##0.00_-;_-"$"* "-"??_-;_-@_-</c:formatCode>
                <c:ptCount val="3"/>
                <c:pt idx="0">
                  <c:v>0.10379700444751482</c:v>
                </c:pt>
                <c:pt idx="1">
                  <c:v>0.17299500741252469</c:v>
                </c:pt>
                <c:pt idx="2">
                  <c:v>0.74140717462510575</c:v>
                </c:pt>
              </c:numCache>
            </c:numRef>
          </c:val>
          <c:extLst>
            <c:ext xmlns:c16="http://schemas.microsoft.com/office/drawing/2014/chart" uri="{C3380CC4-5D6E-409C-BE32-E72D297353CC}">
              <c16:uniqueId val="{00000003-66D1-469B-ADD9-CD27A8401D2C}"/>
            </c:ext>
          </c:extLst>
        </c:ser>
        <c:ser>
          <c:idx val="4"/>
          <c:order val="4"/>
          <c:tx>
            <c:strRef>
              <c:f>Sheet1!$B$33</c:f>
              <c:strCache>
                <c:ptCount val="1"/>
                <c:pt idx="0">
                  <c:v>Oat Greenfeed</c:v>
                </c:pt>
              </c:strCache>
            </c:strRef>
          </c:tx>
          <c:spPr>
            <a:solidFill>
              <a:schemeClr val="accent5"/>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Sheet1!$D$28:$F$28</c:f>
              <c:strCache>
                <c:ptCount val="3"/>
                <c:pt idx="0">
                  <c:v>Dry Matter Price ($/lb)</c:v>
                </c:pt>
                <c:pt idx="1">
                  <c:v>Energy Price ($/lb TDN)</c:v>
                </c:pt>
                <c:pt idx="2">
                  <c:v>Protein Price ($/lb CP)</c:v>
                </c:pt>
              </c:strCache>
            </c:strRef>
          </c:cat>
          <c:val>
            <c:numRef>
              <c:f>Sheet1!$D$33:$F$33</c:f>
              <c:numCache>
                <c:formatCode>_-"$"* #,##0.00_-;\-"$"* #,##0.00_-;_-"$"* "-"??_-;_-@_-</c:formatCode>
                <c:ptCount val="3"/>
                <c:pt idx="0">
                  <c:v>8.4586090337648426E-2</c:v>
                </c:pt>
                <c:pt idx="1">
                  <c:v>0.14483919578364457</c:v>
                </c:pt>
                <c:pt idx="2">
                  <c:v>0.85440495290553964</c:v>
                </c:pt>
              </c:numCache>
            </c:numRef>
          </c:val>
          <c:extLst>
            <c:ext xmlns:c16="http://schemas.microsoft.com/office/drawing/2014/chart" uri="{C3380CC4-5D6E-409C-BE32-E72D297353CC}">
              <c16:uniqueId val="{00000004-66D1-469B-ADD9-CD27A8401D2C}"/>
            </c:ext>
          </c:extLst>
        </c:ser>
        <c:dLbls>
          <c:dLblPos val="outEnd"/>
          <c:showLegendKey val="0"/>
          <c:showVal val="1"/>
          <c:showCatName val="0"/>
          <c:showSerName val="0"/>
          <c:showPercent val="0"/>
          <c:showBubbleSize val="0"/>
        </c:dLbls>
        <c:gapWidth val="219"/>
        <c:overlap val="-27"/>
        <c:axId val="1062161456"/>
        <c:axId val="987778640"/>
      </c:barChart>
      <c:catAx>
        <c:axId val="1062161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987778640"/>
        <c:crosses val="autoZero"/>
        <c:auto val="1"/>
        <c:lblAlgn val="ctr"/>
        <c:lblOffset val="100"/>
        <c:noMultiLvlLbl val="0"/>
      </c:catAx>
      <c:valAx>
        <c:axId val="987778640"/>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quot;$&quot;* #,##0.0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0621614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36738</xdr:colOff>
      <xdr:row>34</xdr:row>
      <xdr:rowOff>122462</xdr:rowOff>
    </xdr:from>
    <xdr:to>
      <xdr:col>7</xdr:col>
      <xdr:colOff>495300</xdr:colOff>
      <xdr:row>57</xdr:row>
      <xdr:rowOff>28575</xdr:rowOff>
    </xdr:to>
    <xdr:graphicFrame macro="">
      <xdr:nvGraphicFramePr>
        <xdr:cNvPr id="3" name="Chart 2">
          <a:extLst>
            <a:ext uri="{FF2B5EF4-FFF2-40B4-BE49-F238E27FC236}">
              <a16:creationId xmlns:a16="http://schemas.microsoft.com/office/drawing/2014/main" id="{191222A6-2618-2D24-809A-3257ADD4CE7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36740</xdr:colOff>
      <xdr:row>57</xdr:row>
      <xdr:rowOff>160564</xdr:rowOff>
    </xdr:from>
    <xdr:to>
      <xdr:col>7</xdr:col>
      <xdr:colOff>493940</xdr:colOff>
      <xdr:row>80</xdr:row>
      <xdr:rowOff>68037</xdr:rowOff>
    </xdr:to>
    <xdr:graphicFrame macro="">
      <xdr:nvGraphicFramePr>
        <xdr:cNvPr id="4" name="Chart 3">
          <a:extLst>
            <a:ext uri="{FF2B5EF4-FFF2-40B4-BE49-F238E27FC236}">
              <a16:creationId xmlns:a16="http://schemas.microsoft.com/office/drawing/2014/main" id="{7C66EE67-E78C-44F7-B0BF-1C050F5C38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447676</xdr:colOff>
      <xdr:row>13</xdr:row>
      <xdr:rowOff>57151</xdr:rowOff>
    </xdr:from>
    <xdr:to>
      <xdr:col>8</xdr:col>
      <xdr:colOff>8165</xdr:colOff>
      <xdr:row>15</xdr:row>
      <xdr:rowOff>130630</xdr:rowOff>
    </xdr:to>
    <xdr:cxnSp macro="">
      <xdr:nvCxnSpPr>
        <xdr:cNvPr id="11" name="Connector: Elbow 10">
          <a:extLst>
            <a:ext uri="{FF2B5EF4-FFF2-40B4-BE49-F238E27FC236}">
              <a16:creationId xmlns:a16="http://schemas.microsoft.com/office/drawing/2014/main" id="{5A9A1844-B682-0820-D69C-115051471B6E}"/>
            </a:ext>
          </a:extLst>
        </xdr:cNvPr>
        <xdr:cNvCxnSpPr/>
      </xdr:nvCxnSpPr>
      <xdr:spPr>
        <a:xfrm rot="10800000">
          <a:off x="2914651" y="3638551"/>
          <a:ext cx="4456339" cy="435429"/>
        </a:xfrm>
        <a:prstGeom prst="bentConnector3">
          <a:avLst>
            <a:gd name="adj1" fmla="val 100046"/>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editAs="oneCell">
    <xdr:from>
      <xdr:col>1</xdr:col>
      <xdr:colOff>19050</xdr:colOff>
      <xdr:row>0</xdr:row>
      <xdr:rowOff>104775</xdr:rowOff>
    </xdr:from>
    <xdr:to>
      <xdr:col>2</xdr:col>
      <xdr:colOff>638175</xdr:colOff>
      <xdr:row>5</xdr:row>
      <xdr:rowOff>114676</xdr:rowOff>
    </xdr:to>
    <xdr:pic>
      <xdr:nvPicPr>
        <xdr:cNvPr id="8" name="Picture 7">
          <a:extLst>
            <a:ext uri="{FF2B5EF4-FFF2-40B4-BE49-F238E27FC236}">
              <a16:creationId xmlns:a16="http://schemas.microsoft.com/office/drawing/2014/main" id="{BDB71AB5-72FA-B82D-C26C-D1377248531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3375" y="104775"/>
          <a:ext cx="2770414" cy="113385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B7C15BE-D4C8-4DD8-9A73-35FA6752E066}" name="Reference" displayName="Reference" ref="A2:D15" totalsRowShown="0">
  <autoFilter ref="A2:D15" xr:uid="{AB7C15BE-D4C8-4DD8-9A73-35FA6752E066}"/>
  <sortState xmlns:xlrd2="http://schemas.microsoft.com/office/spreadsheetml/2017/richdata2" ref="A3:D15">
    <sortCondition ref="A2:A15"/>
  </sortState>
  <tableColumns count="4">
    <tableColumn id="1" xr3:uid="{5E4D3045-912F-4680-A8A6-7787728650EA}" name="Feed Name"/>
    <tableColumn id="2" xr3:uid="{0FBAC1EA-5860-455F-83B7-63D8FD9F2FF4}" name="% DM" dataDxfId="2" dataCellStyle="Percent"/>
    <tableColumn id="3" xr3:uid="{93F6C2ED-3EDE-4305-B466-125AA112D89B}" name="% TDN" dataDxfId="1" dataCellStyle="Percent"/>
    <tableColumn id="4" xr3:uid="{D7BD9C89-5C3B-437F-9367-1278456A138C}" name="% CP" dataDxfId="0" dataCellStyle="Percen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beefresearch.ca/tools/cowbytes/" TargetMode="External"/><Relationship Id="rId1" Type="http://schemas.openxmlformats.org/officeDocument/2006/relationships/hyperlink" Target="https://www.beefresearch.ca/tools/feed-testing-analysis-for-beef-cattle/"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94469-B94C-4902-8D6E-A1DCDF55922C}">
  <dimension ref="B2:L33"/>
  <sheetViews>
    <sheetView tabSelected="1" topLeftCell="A7" workbookViewId="0">
      <selection activeCell="C22" sqref="C22"/>
    </sheetView>
  </sheetViews>
  <sheetFormatPr defaultColWidth="9.28515625" defaultRowHeight="14.65"/>
  <cols>
    <col min="1" max="1" width="4.42578125" style="5" customWidth="1"/>
    <col min="2" max="2" width="30.42578125" style="5" bestFit="1" customWidth="1"/>
    <col min="3" max="3" width="14.28515625" style="5" customWidth="1"/>
    <col min="4" max="6" width="12.140625" style="5" customWidth="1"/>
    <col min="7" max="8" width="9.28515625" style="5"/>
    <col min="9" max="9" width="19.140625" style="5" customWidth="1"/>
    <col min="10" max="10" width="11.28515625" style="5" customWidth="1"/>
    <col min="11" max="11" width="11.5703125" style="5" customWidth="1"/>
    <col min="12" max="16384" width="9.28515625" style="5"/>
  </cols>
  <sheetData>
    <row r="2" spans="2:12" ht="23.65" customHeight="1">
      <c r="D2" s="30" t="s">
        <v>0</v>
      </c>
      <c r="E2" s="30"/>
      <c r="F2" s="30"/>
      <c r="G2" s="30"/>
    </row>
    <row r="3" spans="2:12" ht="22.35" customHeight="1">
      <c r="C3" s="6"/>
      <c r="D3" s="30"/>
      <c r="E3" s="30"/>
      <c r="F3" s="30"/>
      <c r="G3" s="30"/>
    </row>
    <row r="5" spans="2:12">
      <c r="D5" s="32" t="s">
        <v>1</v>
      </c>
      <c r="E5" s="32"/>
      <c r="F5" s="32"/>
      <c r="G5" s="32"/>
    </row>
    <row r="7" spans="2:12" ht="177.4" customHeight="1">
      <c r="B7" s="31" t="s">
        <v>2</v>
      </c>
      <c r="C7" s="31"/>
      <c r="D7" s="31"/>
      <c r="E7" s="31"/>
      <c r="F7" s="31"/>
      <c r="G7" s="31"/>
    </row>
    <row r="8" spans="2:12">
      <c r="B8" s="28" t="s">
        <v>3</v>
      </c>
      <c r="D8" s="29" t="s">
        <v>4</v>
      </c>
      <c r="E8" s="27"/>
      <c r="F8" s="27"/>
      <c r="G8" s="27"/>
    </row>
    <row r="10" spans="2:12">
      <c r="B10" s="33" t="s">
        <v>5</v>
      </c>
      <c r="C10" s="33"/>
      <c r="D10" s="33"/>
      <c r="E10" s="33"/>
      <c r="F10" s="33"/>
      <c r="G10" s="33"/>
    </row>
    <row r="11" spans="2:12" ht="40.700000000000003" customHeight="1">
      <c r="B11" s="32" t="s">
        <v>6</v>
      </c>
      <c r="C11" s="32"/>
      <c r="D11" s="32"/>
      <c r="E11" s="32"/>
      <c r="F11" s="32"/>
      <c r="G11" s="32"/>
      <c r="I11" s="34" t="s">
        <v>7</v>
      </c>
      <c r="J11" s="34"/>
      <c r="K11" s="34"/>
    </row>
    <row r="12" spans="2:12" ht="29.1" customHeight="1">
      <c r="B12" s="7" t="s">
        <v>8</v>
      </c>
      <c r="C12" s="8" t="s">
        <v>9</v>
      </c>
      <c r="D12" s="8" t="s">
        <v>10</v>
      </c>
      <c r="E12" s="8" t="s">
        <v>11</v>
      </c>
      <c r="F12" s="8" t="s">
        <v>12</v>
      </c>
      <c r="I12" s="36" t="s">
        <v>13</v>
      </c>
      <c r="J12" s="37"/>
      <c r="K12" s="38"/>
    </row>
    <row r="13" spans="2:12">
      <c r="B13" s="24" t="s">
        <v>14</v>
      </c>
      <c r="C13" s="3">
        <v>170</v>
      </c>
      <c r="D13" s="9">
        <f>IF(ISBLANK(B13),"",_xlfn.XLOOKUP(B13,Reference[Feed Name],Reference[% DM],"Please Select Reference Feed"))</f>
        <v>0.85899999999999999</v>
      </c>
      <c r="E13" s="9">
        <f>IF(ISBLANK(B13),"",_xlfn.XLOOKUP(B13,Reference[Feed Name],Reference[% TDN],"Please Select Reference Feed"))</f>
        <v>0.58399999999999996</v>
      </c>
      <c r="F13" s="9">
        <f>IF(ISBLANK(B13),"",_xlfn.XLOOKUP(B13,Reference[Feed Name],Reference[% CP],"Please Select Reference Feed"))</f>
        <v>0.11799999999999999</v>
      </c>
      <c r="I13" s="10" t="s">
        <v>15</v>
      </c>
      <c r="J13" s="25" t="s">
        <v>16</v>
      </c>
      <c r="K13" s="11"/>
    </row>
    <row r="14" spans="2:12">
      <c r="C14" s="12"/>
      <c r="D14" s="13"/>
      <c r="E14" s="13"/>
      <c r="F14" s="13"/>
      <c r="I14" s="14" t="s">
        <v>17</v>
      </c>
      <c r="J14" s="3">
        <v>3.5</v>
      </c>
      <c r="K14" s="14" t="s">
        <v>18</v>
      </c>
    </row>
    <row r="15" spans="2:12">
      <c r="C15" s="12"/>
      <c r="D15" s="13"/>
      <c r="E15" s="13"/>
      <c r="F15" s="13"/>
      <c r="I15" s="14" t="s">
        <v>19</v>
      </c>
      <c r="J15" s="4">
        <f>IF(J13="Barley",45.93,IF(J13="Wheat",36.744,IF(J13="Corn",39.368,IF(J13="Canola",44.092,IF(J13="Oat",64.842,IF(J13="Pea",36.744,IF(J13="Lentil",36.75,44.092)))))))</f>
        <v>45.93</v>
      </c>
      <c r="K15" s="14" t="s">
        <v>20</v>
      </c>
    </row>
    <row r="16" spans="2:12" ht="18" customHeight="1">
      <c r="C16" s="12"/>
      <c r="D16" s="13"/>
      <c r="E16" s="13"/>
      <c r="F16" s="13"/>
      <c r="I16" s="14" t="s">
        <v>21</v>
      </c>
      <c r="J16" s="15">
        <f>+J14*J15</f>
        <v>160.755</v>
      </c>
      <c r="K16" s="14" t="s">
        <v>22</v>
      </c>
      <c r="L16" s="16" t="s">
        <v>23</v>
      </c>
    </row>
    <row r="17" spans="2:10" ht="47.25" customHeight="1"/>
    <row r="18" spans="2:10">
      <c r="B18" s="33" t="s">
        <v>24</v>
      </c>
      <c r="C18" s="33"/>
      <c r="D18" s="33"/>
      <c r="E18" s="33"/>
      <c r="F18" s="33"/>
      <c r="I18" s="39" t="s">
        <v>25</v>
      </c>
      <c r="J18" s="39"/>
    </row>
    <row r="19" spans="2:10">
      <c r="B19" s="35" t="s">
        <v>26</v>
      </c>
      <c r="C19" s="35"/>
      <c r="D19" s="35"/>
      <c r="E19" s="35"/>
      <c r="F19" s="35"/>
      <c r="I19" s="34"/>
      <c r="J19" s="34"/>
    </row>
    <row r="20" spans="2:10" ht="43.7">
      <c r="B20" s="8" t="s">
        <v>27</v>
      </c>
      <c r="C20" s="8" t="s">
        <v>28</v>
      </c>
      <c r="D20" s="8" t="s">
        <v>29</v>
      </c>
      <c r="E20" s="8" t="s">
        <v>11</v>
      </c>
      <c r="F20" s="8" t="s">
        <v>12</v>
      </c>
      <c r="I20" s="36" t="s">
        <v>30</v>
      </c>
      <c r="J20" s="38"/>
    </row>
    <row r="21" spans="2:10">
      <c r="B21" s="24" t="s">
        <v>31</v>
      </c>
      <c r="C21" s="3">
        <v>150</v>
      </c>
      <c r="D21" s="26">
        <v>0.87</v>
      </c>
      <c r="E21" s="26">
        <v>0.57499999999999996</v>
      </c>
      <c r="F21" s="26">
        <v>0.11</v>
      </c>
      <c r="I21" s="3">
        <v>43.7</v>
      </c>
      <c r="J21" s="14" t="s">
        <v>32</v>
      </c>
    </row>
    <row r="22" spans="2:10">
      <c r="B22" s="24" t="s">
        <v>33</v>
      </c>
      <c r="C22" s="3">
        <v>75</v>
      </c>
      <c r="D22" s="26">
        <v>0.36799999999999999</v>
      </c>
      <c r="E22" s="26">
        <v>0.626</v>
      </c>
      <c r="F22" s="26">
        <v>0.111</v>
      </c>
      <c r="I22" s="15">
        <f>I21/0.907185</f>
        <v>48.170990481544557</v>
      </c>
      <c r="J22" s="14" t="s">
        <v>22</v>
      </c>
    </row>
    <row r="23" spans="2:10">
      <c r="B23" s="24" t="s">
        <v>34</v>
      </c>
      <c r="C23" s="3">
        <v>200</v>
      </c>
      <c r="D23" s="26">
        <v>0.874</v>
      </c>
      <c r="E23" s="26">
        <v>0.6</v>
      </c>
      <c r="F23" s="26">
        <v>0.14000000000000001</v>
      </c>
    </row>
    <row r="24" spans="2:10">
      <c r="B24" s="24" t="s">
        <v>35</v>
      </c>
      <c r="C24" s="3">
        <v>160</v>
      </c>
      <c r="D24" s="26">
        <v>0.85799999999999998</v>
      </c>
      <c r="E24" s="26">
        <v>0.58399999999999996</v>
      </c>
      <c r="F24" s="26">
        <v>9.9000000000000005E-2</v>
      </c>
    </row>
    <row r="25" spans="2:10" s="17" customFormat="1">
      <c r="B25" s="5"/>
      <c r="C25" s="5"/>
      <c r="D25" s="5"/>
      <c r="E25" s="5"/>
      <c r="F25" s="5"/>
    </row>
    <row r="26" spans="2:10">
      <c r="B26" s="33" t="s">
        <v>36</v>
      </c>
      <c r="C26" s="33"/>
      <c r="D26" s="33"/>
      <c r="E26" s="33"/>
      <c r="F26" s="33"/>
      <c r="I26" s="18" t="s">
        <v>37</v>
      </c>
      <c r="J26" s="18" t="s">
        <v>37</v>
      </c>
    </row>
    <row r="27" spans="2:10">
      <c r="B27" s="5" t="s">
        <v>38</v>
      </c>
      <c r="I27" s="18" t="s">
        <v>37</v>
      </c>
    </row>
    <row r="28" spans="2:10" ht="29.1">
      <c r="B28" s="19" t="s">
        <v>39</v>
      </c>
      <c r="C28" s="8" t="s">
        <v>40</v>
      </c>
      <c r="D28" s="8" t="s">
        <v>41</v>
      </c>
      <c r="E28" s="8" t="s">
        <v>42</v>
      </c>
      <c r="F28" s="8" t="s">
        <v>43</v>
      </c>
      <c r="G28" s="17"/>
    </row>
    <row r="29" spans="2:10">
      <c r="B29" s="20" t="str">
        <f>"Reference Feed: "&amp;B13</f>
        <v>Reference Feed: Barley Greenfeed</v>
      </c>
      <c r="C29" s="21">
        <f>C13/2204.62</f>
        <v>7.7110794604058758E-2</v>
      </c>
      <c r="D29" s="15">
        <f>C13/(D13*2204.62)</f>
        <v>8.9768096163048608E-2</v>
      </c>
      <c r="E29" s="22">
        <f>C13/(D13*2204.62)/E13</f>
        <v>0.15371249342987775</v>
      </c>
      <c r="F29" s="22">
        <f>C13/(D13*2204.62)/F13</f>
        <v>0.76074657765295439</v>
      </c>
    </row>
    <row r="30" spans="2:10">
      <c r="B30" s="23" t="str">
        <f>B21</f>
        <v>Barley Greenfeed (on-farm)</v>
      </c>
      <c r="C30" s="21">
        <f>C21/2204.62</f>
        <v>6.803893641534596E-2</v>
      </c>
      <c r="D30" s="15">
        <f>C21/(D21*2204.62)</f>
        <v>7.8205674040627532E-2</v>
      </c>
      <c r="E30" s="22">
        <f>C21/(D21*2204.62)/E21</f>
        <v>0.13600986789674355</v>
      </c>
      <c r="F30" s="22">
        <f>C21/(D21*2204.62)/F21</f>
        <v>0.71096067309661393</v>
      </c>
    </row>
    <row r="31" spans="2:10">
      <c r="B31" s="23" t="str">
        <f t="shared" ref="B31:B33" si="0">B22</f>
        <v>Barley Silage</v>
      </c>
      <c r="C31" s="21">
        <f t="shared" ref="C31:C33" si="1">C22/2204.62</f>
        <v>3.401946820767298E-2</v>
      </c>
      <c r="D31" s="15">
        <f>C22/(D22*2204.62)</f>
        <v>9.2444207086067889E-2</v>
      </c>
      <c r="E31" s="22">
        <f>C22/(D22*2204.62)/E22</f>
        <v>0.14767445221416595</v>
      </c>
      <c r="F31" s="22">
        <f>C22/(D22*2204.62)/F22</f>
        <v>0.83283069446908009</v>
      </c>
    </row>
    <row r="32" spans="2:10">
      <c r="B32" s="23" t="str">
        <f t="shared" si="0"/>
        <v>Alfalfa-grass hay</v>
      </c>
      <c r="C32" s="21">
        <f t="shared" si="1"/>
        <v>9.0718581887127947E-2</v>
      </c>
      <c r="D32" s="15">
        <f>C23/(D23*2204.62)</f>
        <v>0.10379700444751482</v>
      </c>
      <c r="E32" s="22">
        <f>C23/(D23*2204.62)/E23</f>
        <v>0.17299500741252469</v>
      </c>
      <c r="F32" s="22">
        <f>C23/(D23*2204.62)/F23</f>
        <v>0.74140717462510575</v>
      </c>
    </row>
    <row r="33" spans="2:6">
      <c r="B33" s="23" t="str">
        <f t="shared" si="0"/>
        <v>Oat Greenfeed</v>
      </c>
      <c r="C33" s="21">
        <f t="shared" si="1"/>
        <v>7.2574865509702352E-2</v>
      </c>
      <c r="D33" s="15">
        <f>C24/(D24*2204.62)</f>
        <v>8.4586090337648426E-2</v>
      </c>
      <c r="E33" s="22">
        <f>C24/(D24*2204.62)/E24</f>
        <v>0.14483919578364457</v>
      </c>
      <c r="F33" s="22">
        <f>C24/(D24*2204.62)/F24</f>
        <v>0.85440495290553964</v>
      </c>
    </row>
  </sheetData>
  <sheetProtection algorithmName="SHA-512" hashValue="dgh2J8zHznuZN9S0gAT/poVXrVZy7mNNVCQd2M2BwfD2/uiaugN/DHiq37Xst6yd4xAzItAvgdikFw0J4haBtQ==" saltValue="hSMKyyxe14jGtQc9zFEeVQ==" spinCount="100000" sheet="1" objects="1" scenarios="1"/>
  <protectedRanges>
    <protectedRange sqref="J14" name="Range1"/>
  </protectedRanges>
  <mergeCells count="12">
    <mergeCell ref="B18:F18"/>
    <mergeCell ref="B19:F19"/>
    <mergeCell ref="B26:F26"/>
    <mergeCell ref="I12:K12"/>
    <mergeCell ref="D5:G5"/>
    <mergeCell ref="I20:J20"/>
    <mergeCell ref="I18:J19"/>
    <mergeCell ref="D2:G3"/>
    <mergeCell ref="B7:G7"/>
    <mergeCell ref="B11:G11"/>
    <mergeCell ref="B10:G10"/>
    <mergeCell ref="I11:K11"/>
  </mergeCells>
  <dataValidations count="1">
    <dataValidation type="list" allowBlank="1" showInputMessage="1" showErrorMessage="1" sqref="J13" xr:uid="{082000B4-E84B-48D0-AD11-FCF1DB603230}">
      <formula1>"Barley, Wheat, Corn, Canola, Oat, Pea, Lentil"</formula1>
    </dataValidation>
  </dataValidations>
  <hyperlinks>
    <hyperlink ref="L16" location="Sheet1!C12" display="àEnter into cell C12" xr:uid="{5386BDF6-85E7-4931-9F7D-51A223C55F21}"/>
    <hyperlink ref="B8" r:id="rId1" location="singleFeedContainer" xr:uid="{BA225D3C-D59F-410C-9C99-A362B7186134}"/>
    <hyperlink ref="D8" r:id="rId2" xr:uid="{1329891C-B4A7-44C2-A190-286895ED0B41}"/>
  </hyperlinks>
  <pageMargins left="0.7" right="0.7" top="0.75" bottom="0.75" header="0.3" footer="0.3"/>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59D7E626-E3F6-4DD2-9731-B1CA38B6DB56}">
          <x14:formula1>
            <xm:f>'Reference'!$A$3:$A$15</xm:f>
          </x14:formula1>
          <xm:sqref>B13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44AB6-9C7A-401D-B028-7DD9C6E26E9B}">
  <dimension ref="A1:D15"/>
  <sheetViews>
    <sheetView workbookViewId="0">
      <selection activeCell="F11" sqref="F11"/>
    </sheetView>
  </sheetViews>
  <sheetFormatPr defaultRowHeight="14.65"/>
  <cols>
    <col min="1" max="1" width="14.28515625" bestFit="1" customWidth="1"/>
  </cols>
  <sheetData>
    <row r="1" spans="1:4">
      <c r="A1" t="s">
        <v>44</v>
      </c>
    </row>
    <row r="2" spans="1:4">
      <c r="A2" t="s">
        <v>27</v>
      </c>
      <c r="B2" t="s">
        <v>29</v>
      </c>
      <c r="C2" t="s">
        <v>45</v>
      </c>
      <c r="D2" t="s">
        <v>46</v>
      </c>
    </row>
    <row r="3" spans="1:4">
      <c r="A3" s="1" t="s">
        <v>47</v>
      </c>
      <c r="B3" s="2">
        <v>0.44600000000000001</v>
      </c>
      <c r="C3" s="2">
        <v>0.625</v>
      </c>
      <c r="D3" s="2">
        <v>0.182</v>
      </c>
    </row>
    <row r="4" spans="1:4">
      <c r="A4" s="1" t="s">
        <v>48</v>
      </c>
      <c r="B4" s="2">
        <v>0.874</v>
      </c>
      <c r="C4" s="2">
        <v>0.6</v>
      </c>
      <c r="D4" s="2">
        <v>0.14000000000000001</v>
      </c>
    </row>
    <row r="5" spans="1:4">
      <c r="A5" s="1" t="s">
        <v>49</v>
      </c>
      <c r="B5" s="2">
        <v>0.432</v>
      </c>
      <c r="C5" s="2">
        <v>0.60399999999999998</v>
      </c>
      <c r="D5" s="2">
        <v>0.14599999999999999</v>
      </c>
    </row>
    <row r="6" spans="1:4">
      <c r="A6" s="1" t="s">
        <v>50</v>
      </c>
      <c r="B6" s="2">
        <v>0.88500000000000001</v>
      </c>
      <c r="C6" s="2">
        <v>0.83099999999999996</v>
      </c>
      <c r="D6" s="2">
        <v>0.125</v>
      </c>
    </row>
    <row r="7" spans="1:4">
      <c r="A7" s="1" t="s">
        <v>14</v>
      </c>
      <c r="B7" s="2">
        <v>0.85899999999999999</v>
      </c>
      <c r="C7" s="2">
        <v>0.58399999999999996</v>
      </c>
      <c r="D7" s="2">
        <v>0.11799999999999999</v>
      </c>
    </row>
    <row r="8" spans="1:4">
      <c r="A8" s="1" t="s">
        <v>33</v>
      </c>
      <c r="B8" s="2">
        <v>0.36799999999999999</v>
      </c>
      <c r="C8" s="2">
        <v>0.626</v>
      </c>
      <c r="D8" s="2">
        <v>0.111</v>
      </c>
    </row>
    <row r="9" spans="1:4">
      <c r="A9" s="1" t="s">
        <v>51</v>
      </c>
      <c r="B9" s="2">
        <v>0.89</v>
      </c>
      <c r="C9" s="2">
        <v>0.88200000000000001</v>
      </c>
      <c r="D9" s="2">
        <v>0.1</v>
      </c>
    </row>
    <row r="10" spans="1:4">
      <c r="A10" s="1" t="s">
        <v>52</v>
      </c>
      <c r="B10" s="2">
        <v>0.35</v>
      </c>
      <c r="C10" s="2">
        <v>0.64</v>
      </c>
      <c r="D10" s="2">
        <v>0.1</v>
      </c>
    </row>
    <row r="11" spans="1:4">
      <c r="A11" s="1" t="s">
        <v>53</v>
      </c>
      <c r="B11" s="2">
        <v>0.89900000000000002</v>
      </c>
      <c r="C11" s="2">
        <v>0.57699999999999996</v>
      </c>
      <c r="D11" s="2">
        <v>0.107</v>
      </c>
    </row>
    <row r="12" spans="1:4">
      <c r="A12" s="1" t="s">
        <v>54</v>
      </c>
      <c r="B12" s="2">
        <v>0.90200000000000002</v>
      </c>
      <c r="C12" s="2">
        <v>0.76100000000000001</v>
      </c>
      <c r="D12" s="2">
        <v>0.113</v>
      </c>
    </row>
    <row r="13" spans="1:4">
      <c r="A13" s="1" t="s">
        <v>35</v>
      </c>
      <c r="B13" s="2">
        <v>0.85799999999999998</v>
      </c>
      <c r="C13" s="2">
        <v>0.58399999999999996</v>
      </c>
      <c r="D13" s="2">
        <v>9.9000000000000005E-2</v>
      </c>
    </row>
    <row r="14" spans="1:4">
      <c r="A14" s="1" t="s">
        <v>55</v>
      </c>
      <c r="B14" s="2">
        <v>0.379</v>
      </c>
      <c r="C14" s="2">
        <v>0.60399999999999998</v>
      </c>
      <c r="D14" s="2">
        <v>0.106</v>
      </c>
    </row>
    <row r="15" spans="1:4">
      <c r="A15" s="1" t="s">
        <v>56</v>
      </c>
      <c r="B15" s="2">
        <v>0.39700000000000002</v>
      </c>
      <c r="C15" s="2">
        <v>0.59</v>
      </c>
      <c r="D15" s="2">
        <v>0.10299999999999999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1157D3B8F73946A976B4BF8D028BA1" ma:contentTypeVersion="19" ma:contentTypeDescription="Create a new document." ma:contentTypeScope="" ma:versionID="2a705ce37d5452bae883b8c332f1d148">
  <xsd:schema xmlns:xsd="http://www.w3.org/2001/XMLSchema" xmlns:xs="http://www.w3.org/2001/XMLSchema" xmlns:p="http://schemas.microsoft.com/office/2006/metadata/properties" xmlns:ns2="4de526d9-6600-41fe-ac9f-b553f9b8b298" xmlns:ns3="251cae61-8135-4a88-bc5f-8b47aaccd9f5" targetNamespace="http://schemas.microsoft.com/office/2006/metadata/properties" ma:root="true" ma:fieldsID="3e9fbdc7c70dc0caceaacef92afc51e1" ns2:_="" ns3:_="">
    <xsd:import namespace="4de526d9-6600-41fe-ac9f-b553f9b8b298"/>
    <xsd:import namespace="251cae61-8135-4a88-bc5f-8b47aaccd9f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e526d9-6600-41fe-ac9f-b553f9b8b2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8d63e09-3cba-41a6-87ff-e4099718127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1cae61-8135-4a88-bc5f-8b47aaccd9f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d2ea1c9-9b27-45a1-b808-2172d706383a}" ma:internalName="TaxCatchAll" ma:showField="CatchAllData" ma:web="251cae61-8135-4a88-bc5f-8b47aaccd9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de526d9-6600-41fe-ac9f-b553f9b8b298">
      <Terms xmlns="http://schemas.microsoft.com/office/infopath/2007/PartnerControls"/>
    </lcf76f155ced4ddcb4097134ff3c332f>
    <TaxCatchAll xmlns="251cae61-8135-4a88-bc5f-8b47aaccd9f5" xsi:nil="true"/>
  </documentManagement>
</p:properties>
</file>

<file path=customXml/itemProps1.xml><?xml version="1.0" encoding="utf-8"?>
<ds:datastoreItem xmlns:ds="http://schemas.openxmlformats.org/officeDocument/2006/customXml" ds:itemID="{9770C4BC-1EA7-493D-B9E8-DDFC3F903CA1}"/>
</file>

<file path=customXml/itemProps2.xml><?xml version="1.0" encoding="utf-8"?>
<ds:datastoreItem xmlns:ds="http://schemas.openxmlformats.org/officeDocument/2006/customXml" ds:itemID="{4D38227F-380F-4D55-A7DB-7DF987CEE5D6}"/>
</file>

<file path=customXml/itemProps3.xml><?xml version="1.0" encoding="utf-8"?>
<ds:datastoreItem xmlns:ds="http://schemas.openxmlformats.org/officeDocument/2006/customXml" ds:itemID="{1439ACA8-E586-47EF-A28B-9B5C3C6876F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Leah Rodvang</dc:creator>
  <cp:keywords/>
  <dc:description/>
  <cp:lastModifiedBy/>
  <cp:revision/>
  <dcterms:created xsi:type="dcterms:W3CDTF">2026-08-10T16:52:32Z</dcterms:created>
  <dcterms:modified xsi:type="dcterms:W3CDTF">2026-10-13T20:08:00Z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0x0101005A1157D3B8F73946A976B4BF8D028BA1</vt:lpwstr>
  </property>
</Properties>
</file>