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cyHerbert\Canadian Cattlemen's Association\BCRC - Documents\Extension &amp; Communications\Website\Decision tools\Bull Value\"/>
    </mc:Choice>
  </mc:AlternateContent>
  <xr:revisionPtr revIDLastSave="53" documentId="8_{D0C0764B-982C-4695-A1CD-561BDE8517B8}" xr6:coauthVersionLast="40" xr6:coauthVersionMax="40" xr10:uidLastSave="{7EDEE768-E03A-40A4-89E6-F0C809F73717}"/>
  <bookViews>
    <workbookView xWindow="-120" yWindow="-120" windowWidth="29040" windowHeight="17640" tabRatio="769" xr2:uid="{00000000-000D-0000-FFFF-FFFF00000000}"/>
  </bookViews>
  <sheets>
    <sheet name="Bull Breakeven Price" sheetId="2" r:id="rId1"/>
  </sheets>
  <definedNames>
    <definedName name="_xlnm.Print_Area" localSheetId="0">'Bull Breakeven Price'!$A$1:$H$60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2" l="1"/>
  <c r="C22" i="2" s="1"/>
  <c r="G14" i="2" l="1"/>
  <c r="G12" i="2"/>
  <c r="G13" i="2" s="1"/>
  <c r="G20" i="2"/>
  <c r="G24" i="2" s="1"/>
  <c r="C19" i="2" s="1"/>
  <c r="B32" i="2" l="1"/>
</calcChain>
</file>

<file path=xl/sharedStrings.xml><?xml version="1.0" encoding="utf-8"?>
<sst xmlns="http://schemas.openxmlformats.org/spreadsheetml/2006/main" count="35" uniqueCount="35">
  <si>
    <t>Years of Service</t>
  </si>
  <si>
    <t>Expected Weaning Rate</t>
  </si>
  <si>
    <t>% Calf value attributed to bull</t>
  </si>
  <si>
    <t>Cow to Bull Ratio</t>
  </si>
  <si>
    <t>Expected Weight of Calves (lbs)</t>
  </si>
  <si>
    <t>Expected Price of Calves ($/lb)</t>
  </si>
  <si>
    <t xml:space="preserve">Decision Making Tool </t>
  </si>
  <si>
    <t>Bull salvage value ($)</t>
  </si>
  <si>
    <t>Annual Maintenance Cost ($/year)</t>
  </si>
  <si>
    <t>Expected # of calves</t>
  </si>
  <si>
    <t>Interest rate (%)</t>
  </si>
  <si>
    <t xml:space="preserve">                          General Information</t>
  </si>
  <si>
    <t xml:space="preserve">                          Calf Information</t>
  </si>
  <si>
    <t xml:space="preserve">                          Bull information</t>
  </si>
  <si>
    <t>Expected total revenue from calves</t>
  </si>
  <si>
    <t xml:space="preserve">                           Value from Calves</t>
  </si>
  <si>
    <t xml:space="preserve">               Bull Annual Maintenance Cost</t>
  </si>
  <si>
    <t>Veterinary cost per year</t>
  </si>
  <si>
    <t>Total cost</t>
  </si>
  <si>
    <t>Total annual calf value from the bull</t>
  </si>
  <si>
    <t>Bull Valuation Calculator</t>
  </si>
  <si>
    <t>Death  loss (%)</t>
  </si>
  <si>
    <t>Bull Salvage Value</t>
  </si>
  <si>
    <t>Bull Salvage Price ($/lb)</t>
  </si>
  <si>
    <t>Days on winter feed</t>
  </si>
  <si>
    <t>Winter Feed Cost per day</t>
  </si>
  <si>
    <t>Winter Feed Cost per Year</t>
  </si>
  <si>
    <t>Bull weight at end of life (lbs)</t>
  </si>
  <si>
    <t>Bull Salvage Value ($/head)</t>
  </si>
  <si>
    <t>Bull Value (Breakeven Price)</t>
  </si>
  <si>
    <t>Enter information in the yellow highlighted cells</t>
  </si>
  <si>
    <t>Pasture for bull per year</t>
  </si>
  <si>
    <t>Bull labour and yardage per year</t>
  </si>
  <si>
    <t>Further calculator details are below.</t>
  </si>
  <si>
    <t>It is suggested to keep the blue highlighted cells at the set defaults unless data is known.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</si>
</sst>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  <numFmt numFmtId="166" formatCode="&quot;$&quot;#,##0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/>
    <xf numFmtId="0" fontId="0" fillId="4" borderId="7" xfId="0" applyFill="1" applyBorder="1"/>
    <xf numFmtId="0" fontId="2" fillId="4" borderId="6" xfId="0" applyFont="1" applyFill="1" applyBorder="1"/>
    <xf numFmtId="0" fontId="3" fillId="0" borderId="4" xfId="0" applyFont="1" applyBorder="1"/>
    <xf numFmtId="0" fontId="3" fillId="0" borderId="8" xfId="0" applyFont="1" applyBorder="1"/>
    <xf numFmtId="0" fontId="3" fillId="0" borderId="2" xfId="0" applyFont="1" applyBorder="1"/>
    <xf numFmtId="0" fontId="3" fillId="4" borderId="7" xfId="0" applyFont="1" applyFill="1" applyBorder="1"/>
    <xf numFmtId="0" fontId="2" fillId="4" borderId="7" xfId="0" applyFont="1" applyFill="1" applyBorder="1"/>
    <xf numFmtId="8" fontId="0" fillId="5" borderId="9" xfId="0" applyNumberFormat="1" applyFill="1" applyBorder="1"/>
    <xf numFmtId="8" fontId="3" fillId="0" borderId="9" xfId="0" applyNumberFormat="1" applyFont="1" applyBorder="1"/>
    <xf numFmtId="8" fontId="3" fillId="0" borderId="5" xfId="0" applyNumberFormat="1" applyFont="1" applyBorder="1"/>
    <xf numFmtId="0" fontId="6" fillId="4" borderId="1" xfId="0" applyFont="1" applyFill="1" applyBorder="1" applyAlignment="1">
      <alignment horizontal="center"/>
    </xf>
    <xf numFmtId="1" fontId="3" fillId="0" borderId="3" xfId="0" applyNumberFormat="1" applyFont="1" applyBorder="1"/>
    <xf numFmtId="165" fontId="3" fillId="0" borderId="9" xfId="0" applyNumberFormat="1" applyFont="1" applyBorder="1"/>
    <xf numFmtId="165" fontId="0" fillId="0" borderId="5" xfId="0" applyNumberFormat="1" applyBorder="1"/>
    <xf numFmtId="44" fontId="0" fillId="0" borderId="9" xfId="0" applyNumberFormat="1" applyBorder="1"/>
    <xf numFmtId="0" fontId="3" fillId="4" borderId="3" xfId="0" applyFont="1" applyFill="1" applyBorder="1"/>
    <xf numFmtId="165" fontId="0" fillId="0" borderId="0" xfId="0" applyNumberFormat="1"/>
    <xf numFmtId="0" fontId="3" fillId="0" borderId="0" xfId="0" applyFont="1"/>
    <xf numFmtId="8" fontId="3" fillId="0" borderId="0" xfId="0" applyNumberFormat="1" applyFont="1"/>
    <xf numFmtId="10" fontId="0" fillId="0" borderId="0" xfId="0" applyNumberFormat="1"/>
    <xf numFmtId="0" fontId="2" fillId="0" borderId="4" xfId="0" applyFont="1" applyBorder="1"/>
    <xf numFmtId="0" fontId="2" fillId="4" borderId="2" xfId="0" applyFont="1" applyFill="1" applyBorder="1" applyAlignment="1">
      <alignment horizontal="center"/>
    </xf>
    <xf numFmtId="0" fontId="3" fillId="0" borderId="11" xfId="0" applyFont="1" applyBorder="1"/>
    <xf numFmtId="0" fontId="3" fillId="0" borderId="13" xfId="0" applyFont="1" applyBorder="1"/>
    <xf numFmtId="0" fontId="2" fillId="0" borderId="15" xfId="0" applyFont="1" applyBorder="1"/>
    <xf numFmtId="165" fontId="3" fillId="0" borderId="16" xfId="0" applyNumberFormat="1" applyFont="1" applyBorder="1"/>
    <xf numFmtId="44" fontId="7" fillId="6" borderId="10" xfId="0" applyNumberFormat="1" applyFont="1" applyFill="1" applyBorder="1" applyAlignment="1">
      <alignment horizontal="center"/>
    </xf>
    <xf numFmtId="0" fontId="6" fillId="0" borderId="0" xfId="0" applyFont="1"/>
    <xf numFmtId="0" fontId="3" fillId="0" borderId="4" xfId="0" applyFont="1" applyBorder="1" applyAlignment="1">
      <alignment horizontal="left"/>
    </xf>
    <xf numFmtId="0" fontId="3" fillId="2" borderId="9" xfId="0" applyFont="1" applyFill="1" applyBorder="1" applyProtection="1">
      <protection locked="0"/>
    </xf>
    <xf numFmtId="165" fontId="3" fillId="2" borderId="9" xfId="0" applyNumberFormat="1" applyFont="1" applyFill="1" applyBorder="1" applyProtection="1">
      <protection locked="0"/>
    </xf>
    <xf numFmtId="10" fontId="3" fillId="2" borderId="5" xfId="0" applyNumberFormat="1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167" fontId="0" fillId="3" borderId="9" xfId="0" applyNumberFormat="1" applyFill="1" applyBorder="1" applyProtection="1">
      <protection locked="0"/>
    </xf>
    <xf numFmtId="10" fontId="0" fillId="3" borderId="5" xfId="0" applyNumberFormat="1" applyFill="1" applyBorder="1" applyProtection="1">
      <protection locked="0"/>
    </xf>
    <xf numFmtId="8" fontId="3" fillId="2" borderId="9" xfId="0" applyNumberFormat="1" applyFont="1" applyFill="1" applyBorder="1" applyProtection="1">
      <protection locked="0"/>
    </xf>
    <xf numFmtId="166" fontId="3" fillId="2" borderId="9" xfId="0" applyNumberFormat="1" applyFont="1" applyFill="1" applyBorder="1" applyProtection="1">
      <protection locked="0"/>
    </xf>
    <xf numFmtId="165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1565275</xdr:colOff>
      <xdr:row>4</xdr:row>
      <xdr:rowOff>82115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2505075" cy="9965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3</xdr:col>
      <xdr:colOff>63500</xdr:colOff>
      <xdr:row>18</xdr:row>
      <xdr:rowOff>116417</xdr:rowOff>
    </xdr:from>
    <xdr:to>
      <xdr:col>4</xdr:col>
      <xdr:colOff>560919</xdr:colOff>
      <xdr:row>23</xdr:row>
      <xdr:rowOff>84667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 flipV="1">
          <a:off x="4413250" y="3767667"/>
          <a:ext cx="1132419" cy="9842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514350</xdr:colOff>
      <xdr:row>33</xdr:row>
      <xdr:rowOff>19051</xdr:rowOff>
    </xdr:from>
    <xdr:to>
      <xdr:col>6</xdr:col>
      <xdr:colOff>790575</xdr:colOff>
      <xdr:row>59</xdr:row>
      <xdr:rowOff>161924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4350" y="7210426"/>
          <a:ext cx="8477250" cy="50958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CA" sz="1200" b="1" u="sng"/>
            <a:t>Calculator Details</a:t>
          </a:r>
        </a:p>
        <a:p>
          <a:endParaRPr lang="en-CA" sz="1200" b="0" i="1" u="none"/>
        </a:p>
        <a:p>
          <a:r>
            <a:rPr lang="en-CA" sz="1200" b="0" i="1" u="none"/>
            <a:t>Expected</a:t>
          </a:r>
          <a:r>
            <a:rPr lang="en-CA" sz="1200" b="0" i="1" u="none" baseline="0"/>
            <a:t> weight and price of calves: </a:t>
          </a:r>
          <a:r>
            <a:rPr lang="en-CA" sz="1200" b="0" i="0" u="none" baseline="0"/>
            <a:t>This calculator assumes calves are sold at weaning, and inputs required are the expected weight and price of calves at weaning.</a:t>
          </a:r>
        </a:p>
        <a:p>
          <a:endParaRPr lang="en-CA" sz="1200" b="0" i="0" u="none" baseline="0"/>
        </a:p>
        <a:p>
          <a:r>
            <a:rPr lang="en-CA" sz="1200" b="0" i="1" u="none" baseline="0"/>
            <a:t>Expected weaning rate: </a:t>
          </a:r>
          <a:r>
            <a:rPr lang="en-CA" sz="1200" b="0" i="0" u="none" baseline="0"/>
            <a:t>Number of weaned calves divided by cows exposed.</a:t>
          </a:r>
        </a:p>
        <a:p>
          <a:endParaRPr lang="en-CA" sz="1200" b="0" i="0" u="none" baseline="0"/>
        </a:p>
        <a:p>
          <a:r>
            <a:rPr lang="en-CA" sz="1200" b="0" i="1" u="none" baseline="0"/>
            <a:t>Annual maintenance cost: </a:t>
          </a:r>
          <a:r>
            <a:rPr lang="en-CA" sz="1200" b="0" i="0" u="none" baseline="0"/>
            <a:t>This number can be calculated using the adjacent box.</a:t>
          </a:r>
        </a:p>
        <a:p>
          <a:endParaRPr lang="en-CA" sz="1200" b="0" i="0" u="none" baseline="0"/>
        </a:p>
        <a:p>
          <a:r>
            <a:rPr lang="en-CA" sz="1200" b="0" i="1" u="none" baseline="0"/>
            <a:t>Cow to bull ratio: </a:t>
          </a:r>
          <a:r>
            <a:rPr lang="en-CA" sz="1200" b="0" i="0" u="none" baseline="0"/>
            <a:t>This can vary depending on bull efficiency, pasture size, and herd size.</a:t>
          </a:r>
        </a:p>
        <a:p>
          <a:endParaRPr lang="en-CA" sz="1200" b="0" i="0" u="none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2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Years of service: </a:t>
          </a:r>
          <a:r>
            <a:rPr lang="en-CA" sz="12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Please enter a whole number between 1 and 12.</a:t>
          </a:r>
          <a:endParaRPr lang="en-CA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CA" sz="1200" b="0" i="0" u="none" baseline="0"/>
        </a:p>
        <a:p>
          <a:r>
            <a:rPr lang="en-CA" sz="1200" b="0" i="1" u="none" baseline="0"/>
            <a:t>Bull salvage value: </a:t>
          </a:r>
          <a:r>
            <a:rPr lang="en-CA" sz="1200" b="0" i="0" u="none" baseline="0"/>
            <a:t>The amount the bull can sell for at the end of his breeding life.</a:t>
          </a:r>
        </a:p>
        <a:p>
          <a:pPr fontAlgn="base"/>
          <a:endParaRPr lang="en-CA" sz="1200" b="0" i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CA" sz="12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Death loss</a:t>
          </a:r>
          <a:r>
            <a:rPr lang="en-CA" sz="12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: This reflects the probability the bull sustains an injury or disease that takes him out of service before his predicted years of service.</a:t>
          </a:r>
          <a:endParaRPr lang="en-CA" sz="1200"/>
        </a:p>
        <a:p>
          <a:endParaRPr lang="en-CA" sz="1200" b="0" i="0" u="none" baseline="0"/>
        </a:p>
        <a:p>
          <a:r>
            <a:rPr lang="en-CA" sz="1200" b="0" i="1" u="none" baseline="0"/>
            <a:t>% calf value attributed to the bull:</a:t>
          </a:r>
          <a:r>
            <a:rPr lang="en-CA" sz="1200" b="0" i="0" u="none" baseline="0"/>
            <a:t> This parameter describes the proportion of the calf's value that is directly provided from the bull.</a:t>
          </a:r>
        </a:p>
        <a:p>
          <a:endParaRPr lang="en-CA" sz="1200" b="0" i="0" u="none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200" b="0" i="1">
              <a:solidFill>
                <a:schemeClr val="dk1"/>
              </a:solidFill>
              <a:latin typeface="+mn-lt"/>
              <a:ea typeface="+mn-ea"/>
              <a:cs typeface="+mn-cs"/>
            </a:rPr>
            <a:t>Interest rate</a:t>
          </a:r>
          <a:r>
            <a:rPr lang="en-CA" sz="1200" b="0">
              <a:solidFill>
                <a:schemeClr val="dk1"/>
              </a:solidFill>
              <a:latin typeface="+mn-lt"/>
              <a:ea typeface="+mn-ea"/>
              <a:cs typeface="+mn-cs"/>
            </a:rPr>
            <a:t>: Represents cost of borrowing money, and it is used to adjust future values into their present value</a:t>
          </a:r>
          <a:endParaRPr lang="en-CA" sz="1200" b="0" i="0" u="none" baseline="0"/>
        </a:p>
        <a:p>
          <a:endParaRPr lang="en-CA" sz="1200" b="0" i="0" u="none" baseline="0"/>
        </a:p>
        <a:p>
          <a:r>
            <a:rPr lang="en-CA" sz="1200" b="0" i="1" u="none"/>
            <a:t>Bull value (Breakeven price): </a:t>
          </a:r>
          <a:r>
            <a:rPr lang="en-CA" sz="1200" b="0" i="0" u="none"/>
            <a:t>The bull price where there would</a:t>
          </a:r>
          <a:r>
            <a:rPr lang="en-CA" sz="1200" b="0" i="0" u="none" baseline="0"/>
            <a:t> be no profit or loss. It is suggested to purchase below this price.</a:t>
          </a:r>
        </a:p>
        <a:p>
          <a:endParaRPr lang="en-CA" sz="1200" b="0" i="0" u="none" baseline="0"/>
        </a:p>
        <a:p>
          <a:r>
            <a:rPr lang="en-CA" sz="1200" b="0" i="0" u="none" baseline="0"/>
            <a:t>Note: This calculator is meant as a general guide and may not reflect the true bull value for your individual farm. Further information can be found in the accompanying fact sheet: 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http://www.canfax.ca/samples/2019%2003%20Bull%20Valuation.pdf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CA" sz="1200" b="0" i="1" u="none"/>
        </a:p>
      </xdr:txBody>
    </xdr:sp>
    <xdr:clientData/>
  </xdr:twoCellAnchor>
  <xdr:twoCellAnchor>
    <xdr:from>
      <xdr:col>3</xdr:col>
      <xdr:colOff>84667</xdr:colOff>
      <xdr:row>22</xdr:row>
      <xdr:rowOff>1</xdr:rowOff>
    </xdr:from>
    <xdr:to>
      <xdr:col>4</xdr:col>
      <xdr:colOff>529168</xdr:colOff>
      <xdr:row>29</xdr:row>
      <xdr:rowOff>116418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5E42EDAD-D8ED-4D41-9016-8082AF6667F9}"/>
            </a:ext>
          </a:extLst>
        </xdr:cNvPr>
        <xdr:cNvCxnSpPr/>
      </xdr:nvCxnSpPr>
      <xdr:spPr>
        <a:xfrm flipH="1" flipV="1">
          <a:off x="4572000" y="4709584"/>
          <a:ext cx="1079501" cy="1598084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3"/>
  <sheetViews>
    <sheetView tabSelected="1" view="pageBreakPreview" zoomScaleNormal="90" zoomScaleSheetLayoutView="100" workbookViewId="0">
      <selection activeCell="C14" sqref="C14"/>
    </sheetView>
  </sheetViews>
  <sheetFormatPr defaultRowHeight="15" x14ac:dyDescent="0.25"/>
  <cols>
    <col min="1" max="1" width="14.5703125" customWidth="1"/>
    <col min="2" max="2" width="37.5703125" customWidth="1"/>
    <col min="3" max="3" width="15" customWidth="1"/>
    <col min="4" max="4" width="9.5703125" customWidth="1"/>
    <col min="5" max="5" width="6.42578125" customWidth="1"/>
    <col min="6" max="6" width="36.28515625" customWidth="1"/>
    <col min="7" max="7" width="12.42578125" customWidth="1"/>
    <col min="8" max="8" width="2" customWidth="1"/>
  </cols>
  <sheetData>
    <row r="2" spans="2:7" ht="23.25" x14ac:dyDescent="0.35">
      <c r="C2" s="2" t="s">
        <v>20</v>
      </c>
    </row>
    <row r="4" spans="2:7" ht="18.75" x14ac:dyDescent="0.3">
      <c r="C4" s="1" t="s">
        <v>6</v>
      </c>
    </row>
    <row r="7" spans="2:7" ht="21" x14ac:dyDescent="0.35">
      <c r="B7" s="30" t="s">
        <v>30</v>
      </c>
    </row>
    <row r="8" spans="2:7" x14ac:dyDescent="0.25">
      <c r="B8" t="s">
        <v>34</v>
      </c>
    </row>
    <row r="9" spans="2:7" x14ac:dyDescent="0.25">
      <c r="B9" t="s">
        <v>33</v>
      </c>
    </row>
    <row r="10" spans="2:7" ht="15.75" thickBot="1" x14ac:dyDescent="0.3"/>
    <row r="11" spans="2:7" ht="17.25" thickTop="1" thickBot="1" x14ac:dyDescent="0.3">
      <c r="F11" s="4" t="s">
        <v>15</v>
      </c>
      <c r="G11" s="8"/>
    </row>
    <row r="12" spans="2:7" ht="17.25" thickTop="1" thickBot="1" x14ac:dyDescent="0.3">
      <c r="B12" s="4" t="s">
        <v>12</v>
      </c>
      <c r="C12" s="3"/>
      <c r="F12" s="7" t="s">
        <v>9</v>
      </c>
      <c r="G12" s="14">
        <f>C15*C20</f>
        <v>20.759999999999998</v>
      </c>
    </row>
    <row r="13" spans="2:7" ht="16.5" thickTop="1" x14ac:dyDescent="0.25">
      <c r="B13" s="6" t="s">
        <v>4</v>
      </c>
      <c r="C13" s="32">
        <v>525</v>
      </c>
      <c r="F13" s="6" t="s">
        <v>14</v>
      </c>
      <c r="G13" s="15">
        <f>G12*C14*C13</f>
        <v>24195.780000000002</v>
      </c>
    </row>
    <row r="14" spans="2:7" ht="16.5" thickBot="1" x14ac:dyDescent="0.3">
      <c r="B14" s="6" t="s">
        <v>5</v>
      </c>
      <c r="C14" s="33">
        <v>2.2200000000000002</v>
      </c>
      <c r="F14" s="5" t="s">
        <v>19</v>
      </c>
      <c r="G14" s="16">
        <f>C24*C13*C14*C15*C20</f>
        <v>1330.7679000000001</v>
      </c>
    </row>
    <row r="15" spans="2:7" ht="17.25" thickTop="1" thickBot="1" x14ac:dyDescent="0.3">
      <c r="B15" s="5" t="s">
        <v>1</v>
      </c>
      <c r="C15" s="34">
        <v>0.86499999999999999</v>
      </c>
    </row>
    <row r="16" spans="2:7" ht="16.5" thickTop="1" thickBot="1" x14ac:dyDescent="0.3"/>
    <row r="17" spans="2:7" ht="17.25" thickTop="1" thickBot="1" x14ac:dyDescent="0.3">
      <c r="F17" s="4" t="s">
        <v>16</v>
      </c>
      <c r="G17" s="9"/>
    </row>
    <row r="18" spans="2:7" ht="17.25" thickTop="1" thickBot="1" x14ac:dyDescent="0.3">
      <c r="B18" s="4" t="s">
        <v>13</v>
      </c>
      <c r="C18" s="9"/>
      <c r="F18" s="6" t="s">
        <v>24</v>
      </c>
      <c r="G18" s="32">
        <v>180</v>
      </c>
    </row>
    <row r="19" spans="2:7" ht="16.5" thickTop="1" x14ac:dyDescent="0.25">
      <c r="B19" s="6" t="s">
        <v>8</v>
      </c>
      <c r="C19" s="10">
        <f>G24</f>
        <v>820</v>
      </c>
      <c r="F19" s="6" t="s">
        <v>25</v>
      </c>
      <c r="G19" s="38">
        <v>1.5</v>
      </c>
    </row>
    <row r="20" spans="2:7" ht="15.75" x14ac:dyDescent="0.25">
      <c r="B20" s="6" t="s">
        <v>3</v>
      </c>
      <c r="C20" s="35">
        <v>24</v>
      </c>
      <c r="F20" s="6" t="s">
        <v>26</v>
      </c>
      <c r="G20" s="11">
        <f>G18*G19</f>
        <v>270</v>
      </c>
    </row>
    <row r="21" spans="2:7" ht="15.75" x14ac:dyDescent="0.25">
      <c r="B21" s="6" t="s">
        <v>0</v>
      </c>
      <c r="C21" s="35">
        <v>6</v>
      </c>
      <c r="F21" s="6" t="s">
        <v>17</v>
      </c>
      <c r="G21" s="39">
        <v>100</v>
      </c>
    </row>
    <row r="22" spans="2:7" ht="15.75" x14ac:dyDescent="0.25">
      <c r="B22" s="6" t="s">
        <v>7</v>
      </c>
      <c r="C22" s="17">
        <f>+G30</f>
        <v>2375</v>
      </c>
      <c r="F22" s="6" t="s">
        <v>32</v>
      </c>
      <c r="G22" s="39">
        <v>200</v>
      </c>
    </row>
    <row r="23" spans="2:7" ht="15.75" x14ac:dyDescent="0.25">
      <c r="B23" s="6" t="s">
        <v>21</v>
      </c>
      <c r="C23" s="36">
        <v>3.7999999999999999E-2</v>
      </c>
      <c r="F23" s="6" t="s">
        <v>31</v>
      </c>
      <c r="G23" s="39">
        <v>250</v>
      </c>
    </row>
    <row r="24" spans="2:7" ht="16.5" thickBot="1" x14ac:dyDescent="0.3">
      <c r="B24" s="5" t="s">
        <v>2</v>
      </c>
      <c r="C24" s="37">
        <v>5.5E-2</v>
      </c>
      <c r="F24" s="23" t="s">
        <v>18</v>
      </c>
      <c r="G24" s="12">
        <f>SUM(G21:G23,G20)</f>
        <v>820</v>
      </c>
    </row>
    <row r="25" spans="2:7" ht="16.5" thickTop="1" x14ac:dyDescent="0.25">
      <c r="B25" s="20"/>
      <c r="C25" s="22"/>
      <c r="F25" s="20"/>
      <c r="G25" s="21"/>
    </row>
    <row r="26" spans="2:7" ht="15.75" thickBot="1" x14ac:dyDescent="0.3"/>
    <row r="27" spans="2:7" ht="17.25" thickTop="1" thickBot="1" x14ac:dyDescent="0.3">
      <c r="B27" s="4" t="s">
        <v>11</v>
      </c>
      <c r="C27" s="3"/>
      <c r="F27" s="24" t="s">
        <v>22</v>
      </c>
      <c r="G27" s="18"/>
    </row>
    <row r="28" spans="2:7" ht="17.25" thickTop="1" thickBot="1" x14ac:dyDescent="0.3">
      <c r="B28" s="31" t="s">
        <v>10</v>
      </c>
      <c r="C28" s="37">
        <v>0.03</v>
      </c>
      <c r="F28" s="25" t="s">
        <v>23</v>
      </c>
      <c r="G28" s="40">
        <v>0.95</v>
      </c>
    </row>
    <row r="29" spans="2:7" ht="16.5" thickTop="1" x14ac:dyDescent="0.25">
      <c r="F29" s="26" t="s">
        <v>27</v>
      </c>
      <c r="G29" s="41">
        <v>2500</v>
      </c>
    </row>
    <row r="30" spans="2:7" ht="16.5" thickBot="1" x14ac:dyDescent="0.3">
      <c r="F30" s="27" t="s">
        <v>28</v>
      </c>
      <c r="G30" s="28">
        <f>+G29*G28</f>
        <v>2375</v>
      </c>
    </row>
    <row r="31" spans="2:7" ht="22.5" thickTop="1" thickBot="1" x14ac:dyDescent="0.4">
      <c r="B31" s="13" t="s">
        <v>29</v>
      </c>
      <c r="G31" s="19"/>
    </row>
    <row r="32" spans="2:7" ht="27.75" thickTop="1" thickBot="1" x14ac:dyDescent="0.45">
      <c r="B32" s="29">
        <f>IF(C21=1,(G14-C19)*(1-C23)/(1+C28)+(C22/(1+C28)^C21),IF(C21=2,SUM((G14-C19)*(1-C23)/(1+C28),(G14-C19)*(1-C23)/(1+C28)^2)+C22/(1+C28)^C21,IF(C21=3,SUM(C22/(1+C28)^C21,(G14-C19)*(1-C23)/(1+C28),(G14-C19)*(1-C23)/(1+C28)^2,(G14-C19)*(1-C23)/(1+C28)^3),IF(C21=4,SUM(C22/(1+C28)^C21,(G14-C19)*(1-C23)/(1+C28),(G14-C19)*(1-C23)/(1+C28)^2,(G14-C19)*(1-C23)/(1+C28)^3,(G14-C19)*(1-C23)/(1+C28)^4),IF(C21=5,SUM(C22/(1+C28)^C21,(G14-C19)*(1-C23)/(1+C28),(G14-C19)*(1-C23)/(1+C28)^2,(G14-C19)*(1-C23)/(1+C28)^3,(G14-C19)*(1-C23)/(1+C28)^4, (G14-C19)*(1-C23)/(1+C28)^5),IF(C21=6,SUM(C22/(1+C28)^C21,(G14-C19)*(1-C23)/(1+C28),(G14-C19)*(1-C23)/(1+C28)^2,(G14-C19)*(1-C23)/(1+C28)^3,(G14-C19)*(1-C23)/(1+C28)^4, (G14-C19)*(1-C23)/(1+C28)^5, (G14-C19)*(1-C23)/(1+C28)^6), IF(C21=7,SUM(C22/(1+C28)^C21,(G14-C19)*(1-C23)/(1+C28),(G14-C19)*(1-C23)/(1+C28)^2,(G14-C19)*(1-C23)/(1+C28)^3,(G14-C19)*(1-C23)/(1+C28)^4, (G14-C19)*(1-C23)/(1+C28)^5, (G14-C19)*(1-C23)/(1+C28)^6,(G14-C19)*(1-C23)/(1+C28)^7),IF(C21=8,SUM(C22/(1+C28)^C21,(G14-C19)*(1-C23)/(1+C28),(G14-C19)*(1-C23)/(1+C28)^2,(G14-C19)*(1-C23)/(1+C28)^3,(G14-C19)*(1-C23)/(1+C28)^4, (G14-C19)*(1-C23)/(1+C28)^5, (G14-C19)*(1-C23)/(1+C28)^6,(G14-C19)*(1-C23)/(1+C28)^7, (G14-C19)*(1-C23)/(1+C28)^8),IF(C21=9,SUM(C22/(1+C28)^C21,(G14-C19)*(1-C23)/(1+C28),(G14-C19)*(1-C23)/(1+C28)^2,(G14-C19)*(1-C23)/(1+C28)^3,(G14-C19)*(1-C23)/(1+C28)^4, (G14-C19)*(1-C23)/(1+C28)^5, (G14-C19)*(1-C23)/(1+C28)^6,(G14-C19)*(1-C23)/(1+C28)^7, (G14-C19)*(1-C23)/(1+C28)^8,(G14-C19)*(1-C23)/(1+C28)^9),IF(C21=10,SUM(C22/(1+C28)^C21,(G14-C19)*(1-C23)/(1+C28),(G14-C19)*(1-C23)/(1+C28)^2,(G14-C19)*(1-C23)/(1+C28)^3,(G14-C19)*(1-C23)/(1+C28)^4, (G14-C19)*(1-C23)/(1+C28)^5, (G14-C19)*(1-C23)/(1+C28)^6,(G14-C19)*(1-C23)/(1+C28)^7, (G14-C19)*(1-C23)/(1+C28)^8,(G14-C19)*(1-C23)/(1+C28)^9, (G14-C19)*(1-C23)/(1+C28)^10),IF(C21=11,SUM(C22/(1+C28)^C21,(G14-C19)*(1-C23)/(1+C28),(G14-C19)*(1-C23)/(1+C28)^2,(G14-C19)*(1-C23)/(1+C28)^3,(G14-C19)*(1-C23)/(1+C28)^4, (G14-C19)*(1-C23)/(1+C28)^5, (G14-C19)*(1-C23)/(1+C28)^6,(G14-C19)*(1-C23)/(1+C28)^7, (G14-C19)*(1-C23)/(1+C28)^8,(G14-C19)*(1-C23)/(1+C28)^9, (G14-C19)*(1-C23)/(1+C28)^10, (G14-C19)*(1-C23)/(1+C28)^11),IF(C21=12,SUM(C22/(1+C28)^C21,(G14-C19)*(1-C23)/(1+C28),(G14-C19)*(1-C23)/(1+C28)^2,(G14-C19)*(1-C23)/(1+C28)^3,(G14-C19)*(1-C23)/(1+C28)^4, (G14-C19)*(1-C23)/(1+C28)^5, (G14-C19)*(1-C23)/(1+C28)^6,(G14-C19)*(1-C23)/(1+C28)^7, (G14-C19)*(1-C23)/(1+C28)^8,(G14-C19)*(1-C23)/(1+C28)^9, (G14-C19)*(1-C23)/(1+C28)^10, (G14-C19)*(1-C23)/(1+C28)^11, (G14-C19)*(1-C23)/(1+C28)^12),"Enter a value between 1 and 12 for Years of Service"))))))))))))</f>
        <v>4650.8093623991799</v>
      </c>
      <c r="G32" s="19"/>
    </row>
    <row r="33" ht="15.75" thickTop="1" x14ac:dyDescent="0.25"/>
  </sheetData>
  <sheetProtection algorithmName="SHA-512" hashValue="k3PbyfNgN6vmvSBV/XQGFqJM3cC0K7E0Qdn0xDt2GbbL0xNyH6DhzS40KGQcbnLNVfZFKoVJxu2B8f/RfCo0gQ==" saltValue="55orQo49DY0accI95bvgtQ==" spinCount="100000" sheet="1" objects="1" scenarios="1"/>
  <pageMargins left="0.7" right="0.7" top="0.75" bottom="0.75" header="0.3" footer="0.3"/>
  <pageSetup scale="6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1157D3B8F73946A976B4BF8D028BA1" ma:contentTypeVersion="10" ma:contentTypeDescription="Create a new document." ma:contentTypeScope="" ma:versionID="e2eb41e091ef36163dd7971183e9db89">
  <xsd:schema xmlns:xsd="http://www.w3.org/2001/XMLSchema" xmlns:xs="http://www.w3.org/2001/XMLSchema" xmlns:p="http://schemas.microsoft.com/office/2006/metadata/properties" xmlns:ns2="4de526d9-6600-41fe-ac9f-b553f9b8b298" xmlns:ns3="251cae61-8135-4a88-bc5f-8b47aaccd9f5" targetNamespace="http://schemas.microsoft.com/office/2006/metadata/properties" ma:root="true" ma:fieldsID="5f89832c7f34bbce37bee6095dc5ef40" ns2:_="" ns3:_="">
    <xsd:import namespace="4de526d9-6600-41fe-ac9f-b553f9b8b298"/>
    <xsd:import namespace="251cae61-8135-4a88-bc5f-8b47aaccd9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e526d9-6600-41fe-ac9f-b553f9b8b2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cae61-8135-4a88-bc5f-8b47aaccd9f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66769-D42B-4EE0-951A-243E842624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e526d9-6600-41fe-ac9f-b553f9b8b298"/>
    <ds:schemaRef ds:uri="251cae61-8135-4a88-bc5f-8b47aaccd9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CD92EC-29A2-429E-A020-2984B61F76A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de526d9-6600-41fe-ac9f-b553f9b8b298"/>
    <ds:schemaRef ds:uri="251cae61-8135-4a88-bc5f-8b47aaccd9f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06869C0-130E-4C63-B0D7-444CEC3DBC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Bull Breakeven Price</vt:lpstr>
      <vt:lpstr>'Bull Breakeven Price'!Print_Area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</dc:creator>
  <cp:lastModifiedBy>Tracy Herbert</cp:lastModifiedBy>
  <cp:lastPrinted>2019-02-11T15:56:33Z</cp:lastPrinted>
  <dcterms:created xsi:type="dcterms:W3CDTF">2019-01-15T05:56:46Z</dcterms:created>
  <dcterms:modified xsi:type="dcterms:W3CDTF">2019-02-25T22:52:14Z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0x0101005A1157D3B8F73946A976B4BF8D028BA1</vt:lpwstr>
  </property>
</Properties>
</file>